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655" tabRatio="949" activeTab="0"/>
  </bookViews>
  <sheets>
    <sheet name="Kopējais budžets" sheetId="1" r:id="rId1"/>
    <sheet name="Detalizētais budžets" sheetId="2" r:id="rId2"/>
    <sheet name="Fin.plāns" sheetId="3" r:id="rId3"/>
    <sheet name="A Personāls" sheetId="4" r:id="rId4"/>
    <sheet name="B Aprīkojums" sheetId="5" r:id="rId5"/>
    <sheet name="C Nekustamais īpašums" sheetId="6" r:id="rId6"/>
    <sheet name="D Apakšuzņēmēji" sheetId="7" r:id="rId7"/>
    <sheet name="E1 Komandējumi" sheetId="8" r:id="rId8"/>
    <sheet name="E2 Palīgmateriāli,pakalpojumi" sheetId="9" r:id="rId9"/>
    <sheet name="E3 Apmācības, semināri" sheetId="10" r:id="rId10"/>
    <sheet name="E4 ES prasības" sheetId="11" r:id="rId11"/>
    <sheet name="E5 Eksperti" sheetId="12" r:id="rId12"/>
    <sheet name="E6 Mērķa grupas" sheetId="13" r:id="rId13"/>
    <sheet name="G Netiešās izmaks" sheetId="14" r:id="rId14"/>
    <sheet name="J-M Ieņēmumi" sheetId="15" r:id="rId15"/>
    <sheet name="gramatveziem" sheetId="16" r:id="rId16"/>
    <sheet name="Pielikums" sheetId="17" r:id="rId17"/>
  </sheets>
  <definedNames>
    <definedName name="_xlnm.Print_Area" localSheetId="3">'A Personāls'!$A$1:$G$84</definedName>
    <definedName name="_xlnm.Print_Area" localSheetId="4">'B Aprīkojums'!$A$1:$H$63</definedName>
    <definedName name="_xlnm.Print_Area" localSheetId="5">'C Nekustamais īpašums'!$A$1:$G$46</definedName>
    <definedName name="_xlnm.Print_Area" localSheetId="6">'D Apakšuzņēmēji'!$A$1:$G$55</definedName>
    <definedName name="_xlnm.Print_Area" localSheetId="1">'Detalizētais budžets'!$A$1:$D$166</definedName>
    <definedName name="_xlnm.Print_Area" localSheetId="7">'E1 Komandējumi'!$A$1:$H$148</definedName>
    <definedName name="_xlnm.Print_Area" localSheetId="8">'E2 Palīgmateriāli,pakalpojumi'!$A$1:$G$55</definedName>
    <definedName name="_xlnm.Print_Area" localSheetId="9">'E3 Apmācības, semināri'!$A$1:$G$65</definedName>
    <definedName name="_xlnm.Print_Area" localSheetId="10">'E4 ES prasības'!$A$1:$G$52</definedName>
    <definedName name="_xlnm.Print_Area" localSheetId="11">'E5 Eksperti'!$A$1:$G$38</definedName>
    <definedName name="_xlnm.Print_Area" localSheetId="12">'E6 Mērķa grupas'!$A$1:$G$56</definedName>
    <definedName name="_xlnm.Print_Area" localSheetId="2">'Fin.plāns'!$A$1:$G$36</definedName>
    <definedName name="_xlnm.Print_Area" localSheetId="13">'G Netiešās izmaks'!$A$1:$F$16</definedName>
    <definedName name="_xlnm.Print_Area" localSheetId="15">'gramatveziem'!$A$1:$F$34</definedName>
    <definedName name="_xlnm.Print_Area" localSheetId="14">'J-M Ieņēmumi'!$A$1:$D$26</definedName>
    <definedName name="_xlnm.Print_Area" localSheetId="0">'Kopējais budžets'!$A$1:$E$37</definedName>
    <definedName name="_xlnm.Print_Area" localSheetId="16">'Pielikums'!$A$1:$G$52</definedName>
    <definedName name="_xlnm.Print_Titles" localSheetId="7">'E1 Komandējumi'!$1:$7</definedName>
  </definedNames>
  <calcPr fullCalcOnLoad="1"/>
</workbook>
</file>

<file path=xl/sharedStrings.xml><?xml version="1.0" encoding="utf-8"?>
<sst xmlns="http://schemas.openxmlformats.org/spreadsheetml/2006/main" count="996" uniqueCount="248">
  <si>
    <t>A</t>
  </si>
  <si>
    <t>B</t>
  </si>
  <si>
    <t>C</t>
  </si>
  <si>
    <t>D</t>
  </si>
  <si>
    <t>E</t>
  </si>
  <si>
    <t>F</t>
  </si>
  <si>
    <t>G</t>
  </si>
  <si>
    <t>H</t>
  </si>
  <si>
    <t>I</t>
  </si>
  <si>
    <t>J</t>
  </si>
  <si>
    <t>M</t>
  </si>
  <si>
    <t>K</t>
  </si>
  <si>
    <t>L</t>
  </si>
  <si>
    <t>Eiropas Atgriešanās fonds</t>
  </si>
  <si>
    <t>Eiropas Bēgļu fonds</t>
  </si>
  <si>
    <t>2009.gada programma</t>
  </si>
  <si>
    <t>2010.gada programma</t>
  </si>
  <si>
    <t>2011.gada programma</t>
  </si>
  <si>
    <t>1. Attiecināmās izmaksas</t>
  </si>
  <si>
    <t>Izmaksas %</t>
  </si>
  <si>
    <t>1.1 Tiešās attiecināmās izmaksas</t>
  </si>
  <si>
    <t>Personāla izmaksas</t>
  </si>
  <si>
    <t>Izvēlēties fondu</t>
  </si>
  <si>
    <t>1.2 Netiešās attiecināmās izmaksas</t>
  </si>
  <si>
    <t>2.  Ieņēmumi</t>
  </si>
  <si>
    <t>Projekta ietvaros gūtie ieņēmumi</t>
  </si>
  <si>
    <t>Fonda finansējums</t>
  </si>
  <si>
    <t>Ieņēmumi %</t>
  </si>
  <si>
    <t>Vārds, uzvārds</t>
  </si>
  <si>
    <t>Skaits</t>
  </si>
  <si>
    <t>Vienības cena</t>
  </si>
  <si>
    <t>Kopā</t>
  </si>
  <si>
    <t xml:space="preserve">Aprīkojuma izmaksas </t>
  </si>
  <si>
    <t xml:space="preserve">Nekustamā īpašuma izmaksas </t>
  </si>
  <si>
    <t>Apakšuzņēmēju līgumu izmaksas</t>
  </si>
  <si>
    <t>Citas tiešās izmaksas</t>
  </si>
  <si>
    <t>E1</t>
  </si>
  <si>
    <t>E2</t>
  </si>
  <si>
    <t>E3</t>
  </si>
  <si>
    <t>E4</t>
  </si>
  <si>
    <t>Komandējuma un uzturēšanās izmaksas</t>
  </si>
  <si>
    <t>Apmācību un semināru izmaksas</t>
  </si>
  <si>
    <t>E5</t>
  </si>
  <si>
    <t>E6</t>
  </si>
  <si>
    <t>Ar ES prasībām saistītās izmaksas</t>
  </si>
  <si>
    <t>Ekspertu pakalpojumu izmaksas</t>
  </si>
  <si>
    <t>Iekārtu, piederumu, aprīkojumu, tehnoloģiju noma/līzings (kārtējie izdevumi)</t>
  </si>
  <si>
    <t>Nosaukums</t>
  </si>
  <si>
    <t>Ēku, būvju, infrastruktūras būvniecība/rekonstrukcija (kapitālie izdevumi)</t>
  </si>
  <si>
    <t>Nekustamā īpašuma iegāde (kapitālie izdevumi)</t>
  </si>
  <si>
    <t>Nekustamā īpašuma noma (kārtējie izdevumi)</t>
  </si>
  <si>
    <t>2012.gada programma</t>
  </si>
  <si>
    <t>2013.gada programma</t>
  </si>
  <si>
    <t>Apraksts</t>
  </si>
  <si>
    <t>Palīgmateriāli</t>
  </si>
  <si>
    <t>Vienība</t>
  </si>
  <si>
    <t>Tulkošanas izmaksas</t>
  </si>
  <si>
    <t>Banku vai kredītiestāžu garantijas un galvojumi</t>
  </si>
  <si>
    <t>Audita un novērtējuma izmaksas</t>
  </si>
  <si>
    <t>Citas</t>
  </si>
  <si>
    <t>Tehniskā ekspertīze</t>
  </si>
  <si>
    <t>Juridiskās konsultācijas (t.sk. notārs)</t>
  </si>
  <si>
    <t>Finansiālā ekspertīze (t.sk. grāmatvedības pakalpojumi)</t>
  </si>
  <si>
    <t>Kopējās tiešās attiecināmās izmaksas (summa A-E)</t>
  </si>
  <si>
    <t>Skatīt atbilstības rokasgrāmatas sadaļu "Nekustamais īpašums"</t>
  </si>
  <si>
    <t>Skatīt atbilstības rokasgrāmatas sadaļu "Apakšuzņēmēju līgumi"</t>
  </si>
  <si>
    <t>Skatīt atbilstības rokasgrāmatas sadaļu "Ceļa un uzturēšanās izdevumi"</t>
  </si>
  <si>
    <t>Skatīt atbilstības rokasgrāmatas sadaļu "Izmaksas, kuras tieši izriet no prasībām, kas saistītas ar ES finansējumu"</t>
  </si>
  <si>
    <t>Skatīt atbilstības rokasgrāmatas sadaļu "Ekspertu atalgojums"</t>
  </si>
  <si>
    <t>Skatīt atbilstības rokasgrāmatas sadaļu "Īpašās izmaksas, kas saistītas ar mērķa grupām"</t>
  </si>
  <si>
    <t>Amats</t>
  </si>
  <si>
    <t>Publicitātes un izplatīšanas izmaksas*</t>
  </si>
  <si>
    <t>* Pie publicitātes izmaksām tiek pieskaitītas arī reprezentācijas izmaksas, kas radušās izņēmuma kārtā un saistībā ar projekta darbu (piemēram, projekta gala rezultātu prezentācija un diskusiju sesijas, kas organizētas konferenču telpās)</t>
  </si>
  <si>
    <t>Stundu skaits mēnesī</t>
  </si>
  <si>
    <t>1 stundas likme</t>
  </si>
  <si>
    <t>Cilvēku skaits</t>
  </si>
  <si>
    <t>Komandējumu dienas naudas izmaksas</t>
  </si>
  <si>
    <t>Komandējuma vieta, mērķis</t>
  </si>
  <si>
    <t>Amats, mērķa grupa</t>
  </si>
  <si>
    <t>Viesnīcas izmaksas</t>
  </si>
  <si>
    <t>Citas komandējuma izmaksas*</t>
  </si>
  <si>
    <t>Apmācību izmaksas</t>
  </si>
  <si>
    <t>Semināru izmaksas</t>
  </si>
  <si>
    <t>Pasā-kuma Nr.</t>
  </si>
  <si>
    <t>Summa</t>
  </si>
  <si>
    <t>Izmaksas, kuras sedz piešķirtie ieņēmumi</t>
  </si>
  <si>
    <t>Bruto darba samaksa</t>
  </si>
  <si>
    <t xml:space="preserve">Vienība </t>
  </si>
  <si>
    <t>Ceļa izmaksas</t>
  </si>
  <si>
    <t>Dienu skaits</t>
  </si>
  <si>
    <t>apdrošināšanas izmkasas</t>
  </si>
  <si>
    <t>Pasākumu īstenošanai nepieciešamie resursi</t>
  </si>
  <si>
    <t>Netiešās attiecināmās izmaksas</t>
  </si>
  <si>
    <t>&lt;izvēlēties atbilstošo izmaksu kategoriju&gt;</t>
  </si>
  <si>
    <t>Izmaksu apraksts</t>
  </si>
  <si>
    <t>Pasākuma nosaukums</t>
  </si>
  <si>
    <t>N (gads)</t>
  </si>
  <si>
    <t>N+1 (gads)</t>
  </si>
  <si>
    <t>N+2 (gads)</t>
  </si>
  <si>
    <t>Projekta iesniedzēja līdzfinansējums</t>
  </si>
  <si>
    <t>Sadarbības partnera līdzfinansējums</t>
  </si>
  <si>
    <t>N</t>
  </si>
  <si>
    <t xml:space="preserve">Pasākuma Nr. </t>
  </si>
  <si>
    <t>Finansēšanas avoti</t>
  </si>
  <si>
    <t>Tajā skaitā pa gadiem</t>
  </si>
  <si>
    <t>kods</t>
  </si>
  <si>
    <t>nosaukums</t>
  </si>
  <si>
    <t>Ar PVN</t>
  </si>
  <si>
    <t>bez PVN</t>
  </si>
  <si>
    <t>Netiešo izmaksu kopsumma</t>
  </si>
  <si>
    <t>Atalgojums</t>
  </si>
  <si>
    <t>Darba devēja VSAOI</t>
  </si>
  <si>
    <t>Iekārtu (t.sk.lietotu), piederumu, aprīkojumu, tehnoloģiju iegāde (kapitālie izdevumi)</t>
  </si>
  <si>
    <t>Iekārtu, piederumu, aprīkojumu, tehnoloģiju modernizācija (kapitālie izdevumi)</t>
  </si>
  <si>
    <t>Pakalpojumi</t>
  </si>
  <si>
    <t>Pamatkapitāls</t>
  </si>
  <si>
    <t>Budžeta tāmes kods</t>
  </si>
  <si>
    <t>Ekspertu pakalpojumi</t>
  </si>
  <si>
    <t>Mērķa grupas izmaksas</t>
  </si>
  <si>
    <t>Ekspertu izmaksas</t>
  </si>
  <si>
    <t>izvēlēties</t>
  </si>
  <si>
    <t>KOPĀ</t>
  </si>
  <si>
    <t>iekšzemes transports</t>
  </si>
  <si>
    <t xml:space="preserve">Kopējie ieņēmumi (J+K+L+N-M) </t>
  </si>
  <si>
    <t>Skatīt atbilstības rokasgrāmatas sadaļu "Aprīkojums"</t>
  </si>
  <si>
    <t>Valsts iestāde (tieša, pastarpināta, cita)</t>
  </si>
  <si>
    <t>Atvasināta publiska persona</t>
  </si>
  <si>
    <t>Privāto tiesību juridiska persona</t>
  </si>
  <si>
    <t>Starptautiskas organizācijas pārstāvniecība</t>
  </si>
  <si>
    <t>Projekta iesniedzēja juridiskais statuss</t>
  </si>
  <si>
    <t>Paskaidrojums aprēķinam</t>
  </si>
  <si>
    <t>Skatīt atbilstības rokasgrāmatas sadaļu "Personāla izmaksas".</t>
  </si>
  <si>
    <t>Palīgmateriālu un pamatpakalpojumu izmaksas</t>
  </si>
  <si>
    <t>Ar mērķa grupām saistītās izmaksas</t>
  </si>
  <si>
    <t>Nedrīkst pārsniegt 40% no kopējām attiecināmām projekta izmaksām, izņemot, ja projekta iesniedzējs pamatojot nepieciešamību, iepriekš vienojas ar vadošo iestādi.</t>
  </si>
  <si>
    <t>Pamatpakalpojumi</t>
  </si>
  <si>
    <t>Skatīt atbilstības rokasgrāmatas sadaļu "Palīgmateriāli, piegādes un pamatpakalpojumi"</t>
  </si>
  <si>
    <t>Mērķis</t>
  </si>
  <si>
    <t>Pasā- kuma Nr.</t>
  </si>
  <si>
    <t xml:space="preserve">Šajā kategorijā ir jāiekļauj visi iepirkuma līgumi (arī bez iepirkuma procedūras) darbu izpildei un pakalpojumu sniegšanai, izņemot darba līgumus un līgumus par noteiktā darba izpildi (uzņēmuma līgumus, eksperta līgumus), kā arī vispārīgos iestādes līgumus, kas nav attiecināmi vienīgi uz projektu, piemēram, telpu noma, komandējumu organizēšanas pakalpojumi u.c.
</t>
  </si>
  <si>
    <t>*Apdrošināšana, vietējā transporta izmaksas. Komandējuma izmaksās tiek iekļautas to personu izmaksas, kuri ir tieši iesaistīti projekta ieviešanā, kuri veic atbalsta funkcijas un kuras piedalās projekta pasākumos.</t>
  </si>
  <si>
    <t>Pamatpakalpojumi - tehniskā apkope, apsardze, piegādes (programmatūra, neliels IT aprīkojums). Vērtībā līdz 200 eiro.</t>
  </si>
  <si>
    <t xml:space="preserve">Tiek iekļautas visas izmaksas, kas saistītas ar apmācību vai semināru organizēšanu: telpu īre, lektori vai vadītāji, mācību vai uzskates materiāli, tulkošana, aparatūras īres, kafijas paužu vai pusdienu izmaksas. </t>
  </si>
  <si>
    <t>Personu, kuras ir iesaistītas semināru vai apmācību organizēšanā un ir projekta iesniedzēja iestādes darbinieki, atalgojuma izmaksas tiek iekļautas "Personāla izmaksās".</t>
  </si>
  <si>
    <t>Šajā sadaļā iekļautās izmaksas ir saistītas ar neregulāriem un īpašiem uzdevumiem, kas radušās ar juridisku vai obligātu ekspertīžu veikšanu. Šīs izmaksas attiecas tikai uz vienu uzdevumu, kas ir īpaši specifisks, salīdzinot ar projekta pārējo darbības jomu. Visi pārējie izmaksu veidi ir jāiekļauj "Apakšuzņēmēju līgumu" vai "Personāla izmaksas" kategorijās.</t>
  </si>
  <si>
    <t xml:space="preserve">Iekļaujamas izmaksas, kas saistītas ar palīdzības sniegšanu mērķa grupām, kuras atbilst Pamatdokumenta 6.pantā (Eiropas Bēgļu fonds) un 7.pantā (Eiropas Atgriešanās fonds) noteiktajām. Atalgojuma, ekspertu izmaksas (ja attiecināms) ir jāiekļauj attiecīgajā kategorijā. </t>
  </si>
  <si>
    <t>Gadījumā, ja palīdzības sniegšana tiks nodrošināta ar pakalpojuma sniedzēja/preču piegādātāja starpniecību, to norāda kategorijā „Apakšuzņēmēju līgumi”</t>
  </si>
  <si>
    <t>izvēlieties</t>
  </si>
  <si>
    <t>PVN summa</t>
  </si>
  <si>
    <t>G ailē ir jānorāda, vai attiecīgās izmaksas ir norādītas ar  vai bez PVN summas. Ar PVN summu drīkst norādīt tikai tās iestādes, kas nav PVN maksātājas, t.i. , PVN summu nevar atgūt.</t>
  </si>
  <si>
    <t>H ailē ir jānorāda, vai attiecīgās izmaksas ir norādītas ar  vai bez PVN summas. Ar PVN summu drīkst norādīt tikai tās iestādes, kas nav PVN maksātājas, t.i. , PVN summu nevar atgūt.</t>
  </si>
  <si>
    <t>PVN ārvalstīs</t>
  </si>
  <si>
    <t>H ailē ir jānorāda, vai attiecīgās izmaksas ir norādītas ar  vai bez PVN summas, ja izmaksas plānotas Latvijas uzņēmējiem. Ar PVN summu drīkst norādīt tikai tās iestādes, kas nav PVN maksātājas, t.i. , PVN summu nevar atgūt. Tās izmaksas, kas radusies ārvalstīs, jāatzīmē ar "PVN ārvālstīs".</t>
  </si>
  <si>
    <t>Preces un pakalpojumi</t>
  </si>
  <si>
    <t>Komandējumi un dienesta braucieni</t>
  </si>
  <si>
    <t>Ēku, telpu īre un noma</t>
  </si>
  <si>
    <t>Pamatkapitāla veidošana</t>
  </si>
  <si>
    <t>Nedrīkst iekļaut - sakaru (telefona, interneta u.c.) izmaksas, pasta, telpu uzkopšanas, komunālo maksājumu, apdrošināšanas, kancelejas preču  izmaksas. Minētās izmaksas ir jāiekļauj kategorijā "netiešās izmaksas".</t>
  </si>
  <si>
    <t>5.7. Apakšuzņēmēju līgumu izmaksas</t>
  </si>
  <si>
    <t>5.8. Komandējumu un uzturēšanās izmaksas</t>
  </si>
  <si>
    <t>5.9. Palīgmateriālu izmaksas</t>
  </si>
  <si>
    <t>5.10. Apmācību un semināru izmaksas</t>
  </si>
  <si>
    <t>5.11. Ar ES prasībām saistītās izmaksas</t>
  </si>
  <si>
    <t>5.12. Ekspertu pakalpojumu izmaksas</t>
  </si>
  <si>
    <t>5.13. Ar mērķa grupām saistītas izmaksas</t>
  </si>
  <si>
    <t>5.14. Netiešās attiecināmās izmaksas</t>
  </si>
  <si>
    <t>5.1. KOPĒJAIS BUDŽETS</t>
  </si>
  <si>
    <t>5.2. Detalizētais izmaksu aprēķins</t>
  </si>
  <si>
    <t>5.4. Personāla izmaksas</t>
  </si>
  <si>
    <t>5.5. Aprīkojuma, tehnikas iegādes izmaksas</t>
  </si>
  <si>
    <t>5.6. Nekustamā īpašuma izmaksas</t>
  </si>
  <si>
    <t>PIELIKUMS</t>
  </si>
  <si>
    <t>Nr.</t>
  </si>
  <si>
    <t>1.</t>
  </si>
  <si>
    <t>2.</t>
  </si>
  <si>
    <t>3.</t>
  </si>
  <si>
    <t>Pasākuma numurs - izmaksu veids</t>
  </si>
  <si>
    <t>Izmaksu kategorijas numurs un nosaukums</t>
  </si>
  <si>
    <t>VSAOI (darba devēja)</t>
  </si>
  <si>
    <t>ar PVN (12%)</t>
  </si>
  <si>
    <t>PVN 12%</t>
  </si>
  <si>
    <t xml:space="preserve">Palīgmateriāli - preces, kuras nevar izmantot atkārtoti (arī degviela) un ir tieši nepieciešamas projekta ieviešanā. Preces cena ir mazāka par 200 eiro.                              </t>
  </si>
  <si>
    <t>ar PVN 12%</t>
  </si>
  <si>
    <t>Projekta vadība un administrēšana</t>
  </si>
  <si>
    <t>Valsts budžeta līdzfinansējums</t>
  </si>
  <si>
    <t>paraksts</t>
  </si>
  <si>
    <t>datums</t>
  </si>
  <si>
    <t>_____________</t>
  </si>
  <si>
    <t>___________</t>
  </si>
  <si>
    <r>
      <rPr>
        <b/>
        <sz val="10"/>
        <rFont val="Arial"/>
        <family val="2"/>
      </rPr>
      <t>Iestādes vadītājs:</t>
    </r>
    <r>
      <rPr>
        <sz val="10"/>
        <rFont val="Arial"/>
        <family val="2"/>
      </rPr>
      <t xml:space="preserve"> ___________________</t>
    </r>
  </si>
  <si>
    <t>Tai skaitā PVN</t>
  </si>
  <si>
    <t>Grāmatvedības kodi</t>
  </si>
  <si>
    <t>Koda nosaukums</t>
  </si>
  <si>
    <t>Ekonomiskais kods</t>
  </si>
  <si>
    <r>
      <t>Piezīme aizpildīšanai:</t>
    </r>
    <r>
      <rPr>
        <sz val="9"/>
        <rFont val="Arial"/>
        <family val="2"/>
      </rPr>
      <t xml:space="preserve">
1) Jāizvēlas:
- 1.rindā – attiecīgais fonds;
- 4.rindā – iestādes juridiskais statuss;
- 5.rindā attiecīgā gada programma.
2) Jāieraksta:
- 2.rindā – projekta nosaukums;
- 3.rindā – iestādes nosaukums.
3) Kad visas projekta budžeta veidlapas sadaļas būs aizpildītas un 25., 29., 30., 31., 32., 34.rindu ailēs E un F ir redzami „OK”, tas nozīmē, ka budžets ir sastādīts pareizi. Pretējā gadījumā, jāmeklē iespējamā kļūda.</t>
    </r>
  </si>
  <si>
    <r>
      <t>Piezīme aizpildīšanai:</t>
    </r>
    <r>
      <rPr>
        <sz val="10"/>
        <rFont val="Arial"/>
        <family val="2"/>
      </rPr>
      <t xml:space="preserve">
1) Jāieraksta (iekrāsotajās rindās) plānoto pasākumu nosaukumus;                                    2) Ja projektā ir paredzētas personālizmaksas projekta vadībai, netiešās attiecināmās izmakas u.c., tad kā 1.pasākums ir - Projekta vadība un administrēšana.
3) Jāizvēlas attiecīgās izmaksu kategorijas, kuras plānotas katrā pasākumā;                                                                    
Neizmantotās rindas paslēpt!
</t>
    </r>
  </si>
  <si>
    <t>Piemēram: projekta vadītājs, projekta koordinators, grāmatvedis, iepirkuma speciālisti, no projekta iesniedzēja iestādes pieaicināts eksperts (speciālists) kāda projekta pasākuma ieviešanā u.c.</t>
  </si>
  <si>
    <t>Nekustamā īpašuma iegāde ir attiecināma tikai, ja tam ir būtiska loma projekta ieviešanā. Biroja telpu iegādes vai nomas izmaksas tiek iekļautas "Netiešajās izmaksās". Var tikt iekļautas, piemēram, projekta iesniedzējam piederošu telpu izmantošana projektā plānoto pasākumu (semināru vai apmācību) vajadzībām.                                      Ēku rekonstrukcijas vai telpu remonta izmaksas nedrīkst pārsniegt 100 000 eiro.</t>
  </si>
  <si>
    <t>Tiek iekļautas: projekta administrācijas un pārvaldības izmaksas (reprezentācijas izmaksas, sakaru pakalpojumi, pasta izdevumi, apdrošināšana, komunālie maksājumi, biroja telpu noma, kancelejas preču izmaksas u.c.), maksas un nodevas par bankas pakalpojumiem, aprīkojuma iegāde, atbalsta pasākumu veikšanai</t>
  </si>
  <si>
    <t>5.3. Projekta finansējuma plāns</t>
  </si>
  <si>
    <t>% sa-dalījums</t>
  </si>
  <si>
    <r>
      <rPr>
        <b/>
        <sz val="10"/>
        <rFont val="Arial"/>
        <family val="2"/>
      </rPr>
      <t>Piezīme aizpildīšanai:</t>
    </r>
    <r>
      <rPr>
        <sz val="10"/>
        <rFont val="Arial"/>
        <family val="2"/>
      </rPr>
      <t xml:space="preserve">
Pēc visu projekta budžeta sadaļu aizpildīšanas aizpildīt 9.rindu no D līdz F ailei (orandži iekrāsotās šūnas).
</t>
    </r>
  </si>
  <si>
    <t>Tiek iekļautas visu personu, kas ir tieši iesaistītas projekta ieviešanā, un kas veic atbalsta pasākumus, atalgojuma izmaksas, un ir darba tiesiskās attiecībās ar projekta iesniedzēja iestādi vai darbojas uz līguma pamata, neietverot tajā peļņas normu (ar noteikto stundas likmi).</t>
  </si>
  <si>
    <t>Eiropas Ārējo robežu fonds</t>
  </si>
  <si>
    <t>Izvēlēties!</t>
  </si>
  <si>
    <t>max</t>
  </si>
  <si>
    <t>Dalība projektā (mēnešu skaits)</t>
  </si>
  <si>
    <r>
      <t>Piezīme aizpildīšanai:</t>
    </r>
    <r>
      <rPr>
        <sz val="10"/>
        <rFont val="Arial"/>
        <family val="2"/>
      </rPr>
      <t xml:space="preserve">
1) A ailē jāizvēlas attiecīgais pasākuma Nr.
2) B – F ailes jāaizpilda pēc prasītā;
3) F ailē „Paskaidrojums aprēķinam” ir jānorāda vai aprīkojuma izmaksas tiek norādītas pilnā apmērā (ja aprīkojums tiek iegādāts 3 līdz projekta beigām un tā cena nepārsniedz 20 000 eiro). Ja tiek norādīta tikai amortizācijas daļa, tad tās aprēķins.                                                                                                                                   
                                                                             Neizmantotās rindas paslēpt!
</t>
    </r>
  </si>
  <si>
    <r>
      <t>Piezīme aizpildīšanai:</t>
    </r>
    <r>
      <rPr>
        <sz val="10"/>
        <rFont val="Arial"/>
        <family val="2"/>
      </rPr>
      <t xml:space="preserve">
1) A ailē jāizvēlas attiecīgais pasākuma Nr.
2) B – E ailes jāaizpilda pēc prasītā
Neizmantotās rindas paslēpt!
</t>
    </r>
  </si>
  <si>
    <r>
      <t>Piezīme aizpildīšanai:</t>
    </r>
    <r>
      <rPr>
        <sz val="10"/>
        <rFont val="Arial"/>
        <family val="2"/>
      </rPr>
      <t xml:space="preserve">
1) A ailē jāizvēlas attiecīgais pasākuma Nr.;
2) B – E ailes jāaizpilda pēc prasītā
Neizmantotās rindas paslēpt!
</t>
    </r>
  </si>
  <si>
    <r>
      <t>Piezīme aizpildīšanai:</t>
    </r>
    <r>
      <rPr>
        <sz val="10"/>
        <rFont val="Arial"/>
        <family val="2"/>
      </rPr>
      <t xml:space="preserve">
</t>
    </r>
    <r>
      <rPr>
        <u val="single"/>
        <sz val="10"/>
        <rFont val="Arial"/>
        <family val="2"/>
      </rPr>
      <t>Ceļa izmaksas:</t>
    </r>
    <r>
      <rPr>
        <sz val="10"/>
        <rFont val="Arial"/>
        <family val="2"/>
      </rPr>
      <t xml:space="preserve">
1) A ailē jāizvēlas attiecīgais pasākuma Nr.;
2) B – F ailes jāaizpilda pēc prasītā. (Ja komandējumā brauc vairāki cilvēki no 1 „grupas”, piemēram, projekta vadība, eksperti utml., šo „grupu” norāda ar vienu ierakstu, attiecīgi D ailē ierakstot cilvēku skaitu.
Dienas naudas izmaksas:
1) jāaizpilda tikai F ailē prasītais;
</t>
    </r>
    <r>
      <rPr>
        <u val="single"/>
        <sz val="10"/>
        <rFont val="Arial"/>
        <family val="2"/>
      </rPr>
      <t>Viesnīcas izmaksas</t>
    </r>
    <r>
      <rPr>
        <sz val="10"/>
        <rFont val="Arial"/>
        <family val="2"/>
      </rPr>
      <t xml:space="preserve">
1) Jāaizpilda E un F ailēs prasītais.
</t>
    </r>
    <r>
      <rPr>
        <u val="single"/>
        <sz val="10"/>
        <rFont val="Arial"/>
        <family val="2"/>
      </rPr>
      <t>Citas komandējuma izmaksas:</t>
    </r>
    <r>
      <rPr>
        <sz val="10"/>
        <rFont val="Arial"/>
        <family val="2"/>
      </rPr>
      <t xml:space="preserve">
1) A ailē jāizvēlas pasākuma Nr.
2) B ailē – attiecīgās izmaksas;
3) C – F ailes jāaizpilda pēc prasītā
Neizmantotās rindas paslēpt!
</t>
    </r>
  </si>
  <si>
    <r>
      <t>Piezīme aizpildīšanai:</t>
    </r>
    <r>
      <rPr>
        <sz val="10"/>
        <rFont val="Arial"/>
        <family val="2"/>
      </rPr>
      <t xml:space="preserve">
1) A ailē jāizvēlas pasākuma Nr.
2) B – E ailes jāaizpilda pēc prasītā;
Neizmantotās rindas paslēpt!
</t>
    </r>
  </si>
  <si>
    <r>
      <t xml:space="preserve">Piezīme aizpildīšanai:                                                          </t>
    </r>
    <r>
      <rPr>
        <sz val="10"/>
        <rFont val="Arial"/>
        <family val="2"/>
      </rPr>
      <t xml:space="preserve">Aizpilda E6 summu, tajā ierakstot paredzēto netiešo attiecināmo izmaksu summu.
</t>
    </r>
  </si>
  <si>
    <r>
      <t>Piezīme aizpildīšanai:</t>
    </r>
    <r>
      <rPr>
        <sz val="10"/>
        <rFont val="Arial"/>
        <family val="2"/>
      </rPr>
      <t xml:space="preserve">
1) Jāaizpilda (ja attiecināms) L sadaļa (14. - 18.rinda) un M sadaļa (21. - 26.rinda).                2) Fonda finansējums aprēķinās automātiski 75% apmērā no kopējām attiecināmām projekta izmaksām (Atņemot M sadaļas summu).                                                                  2) Valsts budžeta līdzfinansējums aprēķinās automātiski 25% apmērā.                         3) Projekta iesniedzēja līdzfinansējums (ja attiecināms) ir jāieraksta D9 šūnā.                    4) Ja sadarbības partneri pedalās ar savu līdzfinnasējumu, norādīt L sadaļā katra partnera ieguldījumu;                                    5) M sadļā jānorāda visi projekta ietvaros plānotie papildus ieņēmumu.
</t>
    </r>
  </si>
  <si>
    <t>5.15. Ieņēmumi</t>
  </si>
  <si>
    <t>Iekārtu (t.sk.lietotu), piederumu, aprīkojumu, tehnoloģiju iegāde (kārtējie izdevumi)</t>
  </si>
  <si>
    <t>VSOAI (24,09%)</t>
  </si>
  <si>
    <t>Projekta iesniedzēja nosaukums</t>
  </si>
  <si>
    <t>Netiešās izmaksas</t>
  </si>
  <si>
    <t>Projekta nosaukums</t>
  </si>
  <si>
    <t>Izvēlēties programmas gadu</t>
  </si>
  <si>
    <t>Kopējās projekta izmaksas (summa F+G)</t>
  </si>
  <si>
    <t>Bruto alga (mēnesī)</t>
  </si>
  <si>
    <t>Ar PVN (21%)</t>
  </si>
  <si>
    <t>ar PVN (21%)</t>
  </si>
  <si>
    <t>PVN 21%</t>
  </si>
  <si>
    <t>ar PVN 21%</t>
  </si>
  <si>
    <t>Apakšuzņēmēju līgumu izmaksas (kārtējās)</t>
  </si>
  <si>
    <t>Apakšuzņēmēju līgumu izmaksas (kapitālās)</t>
  </si>
  <si>
    <t>kārtējās</t>
  </si>
  <si>
    <t>kapitālās</t>
  </si>
  <si>
    <t>Kapitālie</t>
  </si>
  <si>
    <t>Izmaksas EUR</t>
  </si>
  <si>
    <t>Ieņēmumi EUR</t>
  </si>
  <si>
    <t>Kopā EUR</t>
  </si>
  <si>
    <t>Kopējais projekta budžets (EUR)</t>
  </si>
  <si>
    <t xml:space="preserve">Atbilstīgas tikai tad, ja aprīkojuma iegāde, noma vai līzings ir būtiski nepieciešami projekta ieviešanā. Ja aprīkojuma cena (bez PVN) ir mazāka par 20 000 euro un tas ir iegādāts ne vēlāk kā  3 mēnešos pirms projekta beigām, attiecināma ir visa pirkuma summa. Pārējos gadījumos attiecināmas tikai amortizācijas izmaksas = (Pirkuma cena/nolietojuma periodu*projektā izmantotais ilgums*izmantošanas pakāpe (%) projektā).                                          </t>
  </si>
  <si>
    <t>Preces</t>
  </si>
  <si>
    <t>t.sk., PVN (21%)</t>
  </si>
  <si>
    <t>t.sk., DD VSAOI</t>
  </si>
  <si>
    <t>Preces, paklp.</t>
  </si>
  <si>
    <t>t. sk., PVN (12%)</t>
  </si>
  <si>
    <t>t.sk., PVN 12%</t>
  </si>
  <si>
    <t>t.sk., PVN 21%</t>
  </si>
  <si>
    <t>Preces, pakalp.</t>
  </si>
  <si>
    <t>Summa EUR</t>
  </si>
  <si>
    <r>
      <t>Piezīme aizpildīšanai:</t>
    </r>
    <r>
      <rPr>
        <sz val="10"/>
        <rFont val="Arial"/>
        <family val="2"/>
      </rPr>
      <t xml:space="preserve">
</t>
    </r>
    <r>
      <rPr>
        <u val="single"/>
        <sz val="10"/>
        <rFont val="Arial"/>
        <family val="2"/>
      </rPr>
      <t>Sadaļā „Bruto darba samaksa”</t>
    </r>
    <r>
      <rPr>
        <sz val="10"/>
        <rFont val="Arial"/>
        <family val="2"/>
      </rPr>
      <t xml:space="preserve">
1) A ailē jāizvēlas attiecīgais pasākuma Nr.
2) B – F ailes jāaizpilda pēc prasītā
</t>
    </r>
    <r>
      <rPr>
        <u val="single"/>
        <sz val="10"/>
        <rFont val="Arial"/>
        <family val="2"/>
      </rPr>
      <t>Sadaļā „Darba devēja VSOAI"</t>
    </r>
    <r>
      <rPr>
        <sz val="10"/>
        <rFont val="Arial"/>
        <family val="2"/>
      </rPr>
      <t xml:space="preserve">
1) F ailē jāizvēlas attiecīgā % likme
Neizmantotās rindas paslēpt! </t>
    </r>
    <r>
      <rPr>
        <sz val="10"/>
        <color indexed="10"/>
        <rFont val="Arial"/>
        <family val="2"/>
      </rPr>
      <t>Likmes ir iespējams pamainīt, sk. zemāk (no 86.rindas!)</t>
    </r>
    <r>
      <rPr>
        <sz val="10"/>
        <rFont val="Arial"/>
        <family val="2"/>
      </rPr>
      <t xml:space="preserve">
</t>
    </r>
  </si>
  <si>
    <t>Nepieciešamībs gadījumā nodokļu likmes Jums ir iespējams pamainīt (ierakstot atbilstošu likmi nevajadzīgās likmes vietā) atbilstoši likumdošanai!</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</si>
</sst>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FB&quot;_-;\-* #,##0\ &quot;FB&quot;_-;_-* &quot;-&quot;\ &quot;FB&quot;_-;_-@_-"/>
    <numFmt numFmtId="165" formatCode="_-* #,##0\ _F_B_-;\-* #,##0\ _F_B_-;_-* &quot;-&quot;\ _F_B_-;_-@_-"/>
    <numFmt numFmtId="166" formatCode="_-* #,##0.00\ &quot;FB&quot;_-;\-* #,##0.00\ &quot;FB&quot;_-;_-* &quot;-&quot;??\ &quot;FB&quot;_-;_-@_-"/>
    <numFmt numFmtId="167" formatCode="_-* #,##0.00\ _F_B_-;\-* #,##0.00\ _F_B_-;_-* &quot;-&quot;??\ _F_B_-;_-@_-"/>
    <numFmt numFmtId="168" formatCode="dd\-mmm\-yy"/>
    <numFmt numFmtId="169" formatCode="0.0%"/>
    <numFmt numFmtId="170" formatCode="&quot;Ls&quot;\ #,##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0"/>
    <numFmt numFmtId="180" formatCode="0.000000"/>
    <numFmt numFmtId="181" formatCode="0.00000"/>
    <numFmt numFmtId="182" formatCode="0.0000"/>
    <numFmt numFmtId="183" formatCode="0.000"/>
    <numFmt numFmtId="184" formatCode="0.0000%"/>
    <numFmt numFmtId="185" formatCode="0.00000%"/>
    <numFmt numFmtId="186" formatCode="0.000000%"/>
    <numFmt numFmtId="187" formatCode="[$€-2]\ #,##0"/>
  </numFmts>
  <fonts count="67">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b/>
      <sz val="10"/>
      <name val="Arial"/>
      <family val="2"/>
    </font>
    <font>
      <b/>
      <sz val="10"/>
      <color indexed="48"/>
      <name val="Arial"/>
      <family val="2"/>
    </font>
    <font>
      <b/>
      <sz val="12"/>
      <name val="Arial"/>
      <family val="2"/>
    </font>
    <font>
      <sz val="12"/>
      <name val="Arial"/>
      <family val="2"/>
    </font>
    <font>
      <sz val="14"/>
      <name val="Arial"/>
      <family val="2"/>
    </font>
    <font>
      <sz val="14"/>
      <name val="Times New Roman"/>
      <family val="1"/>
    </font>
    <font>
      <sz val="10"/>
      <color indexed="48"/>
      <name val="Arial"/>
      <family val="2"/>
    </font>
    <font>
      <sz val="8"/>
      <name val="Times New Roman"/>
      <family val="1"/>
    </font>
    <font>
      <b/>
      <sz val="8"/>
      <color indexed="10"/>
      <name val="Arial"/>
      <family val="2"/>
    </font>
    <font>
      <b/>
      <u val="single"/>
      <sz val="10"/>
      <color indexed="12"/>
      <name val="Arial"/>
      <family val="2"/>
    </font>
    <font>
      <b/>
      <u val="single"/>
      <sz val="9"/>
      <color indexed="12"/>
      <name val="Arial"/>
      <family val="2"/>
    </font>
    <font>
      <b/>
      <sz val="9"/>
      <name val="Arial"/>
      <family val="2"/>
    </font>
    <font>
      <sz val="9"/>
      <name val="Arial"/>
      <family val="2"/>
    </font>
    <font>
      <sz val="9"/>
      <color indexed="9"/>
      <name val="Arial"/>
      <family val="2"/>
    </font>
    <font>
      <sz val="9"/>
      <name val="Times New Roman"/>
      <family val="1"/>
    </font>
    <font>
      <b/>
      <i/>
      <sz val="9"/>
      <name val="Arial"/>
      <family val="2"/>
    </font>
    <font>
      <sz val="9"/>
      <color indexed="8"/>
      <name val="Arial"/>
      <family val="2"/>
    </font>
    <font>
      <b/>
      <sz val="8"/>
      <name val="Arial"/>
      <family val="2"/>
    </font>
    <font>
      <u val="single"/>
      <sz val="10"/>
      <name val="Arial"/>
      <family val="2"/>
    </font>
    <font>
      <i/>
      <sz val="8"/>
      <name val="Arial"/>
      <family val="2"/>
    </font>
    <font>
      <sz val="10"/>
      <color indexed="9"/>
      <name val="Arial"/>
      <family val="2"/>
    </font>
    <font>
      <sz val="10"/>
      <color indexed="8"/>
      <name val="Arial"/>
      <family val="2"/>
    </font>
    <font>
      <b/>
      <sz val="10"/>
      <color indexed="10"/>
      <name val="Arial"/>
      <family val="2"/>
    </font>
    <font>
      <sz val="10"/>
      <name val="Times New Roman"/>
      <family val="1"/>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13"/>
        <bgColor indexed="64"/>
      </patternFill>
    </fill>
    <fill>
      <patternFill patternType="solid">
        <fgColor theme="0"/>
        <bgColor indexed="64"/>
      </patternFill>
    </fill>
    <fill>
      <patternFill patternType="solid">
        <fgColor indexed="51"/>
        <bgColor indexed="64"/>
      </patternFill>
    </fill>
    <fill>
      <patternFill patternType="solid">
        <fgColor theme="0" tint="-0.3499799966812134"/>
        <bgColor indexed="64"/>
      </patternFill>
    </fill>
    <fill>
      <patternFill patternType="solid">
        <fgColor rgb="FFCCFFFF"/>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thin"/>
      <top style="thin"/>
      <bottom style="thin"/>
    </border>
    <border>
      <left style="medium"/>
      <right style="medium"/>
      <top style="thin"/>
      <bottom style="thin"/>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thin"/>
      <right>
        <color indexed="63"/>
      </right>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medium"/>
      <top style="medium"/>
      <bottom style="medium"/>
    </border>
    <border>
      <left style="medium"/>
      <right style="thin"/>
      <top style="thin"/>
      <bottom style="medium"/>
    </border>
    <border>
      <left>
        <color indexed="63"/>
      </left>
      <right style="thin"/>
      <top style="thin"/>
      <bottom style="thin"/>
    </border>
    <border>
      <left style="thin"/>
      <right style="thin"/>
      <top style="thin"/>
      <bottom>
        <color indexed="63"/>
      </bottom>
    </border>
    <border>
      <left style="thin"/>
      <right style="thin"/>
      <top style="thin"/>
      <bottom style="mediu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medium"/>
      <bottom style="thin"/>
    </border>
    <border>
      <left style="medium"/>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medium"/>
    </border>
    <border>
      <left>
        <color indexed="63"/>
      </left>
      <right style="medium"/>
      <top style="medium"/>
      <bottom style="medium"/>
    </border>
    <border>
      <left style="medium"/>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color indexed="63"/>
      </left>
      <right>
        <color indexed="63"/>
      </right>
      <top style="thin"/>
      <bottom style="thin"/>
    </border>
    <border>
      <left style="thin"/>
      <right style="thin"/>
      <top>
        <color indexed="63"/>
      </top>
      <bottom style="medium"/>
    </border>
    <border>
      <left style="medium"/>
      <right>
        <color indexed="63"/>
      </right>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medium"/>
      <bottom style="medium"/>
    </border>
    <border>
      <left style="thin"/>
      <right>
        <color indexed="63"/>
      </right>
      <top>
        <color indexed="63"/>
      </top>
      <bottom>
        <color indexed="63"/>
      </bottom>
    </border>
    <border>
      <left style="medium"/>
      <right>
        <color indexed="63"/>
      </right>
      <top>
        <color indexed="63"/>
      </top>
      <bottom style="thin"/>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83">
    <xf numFmtId="0" fontId="0" fillId="0" borderId="0" xfId="0" applyAlignment="1">
      <alignment/>
    </xf>
    <xf numFmtId="0" fontId="5" fillId="0" borderId="0" xfId="0" applyFont="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vertical="center"/>
      <protection/>
    </xf>
    <xf numFmtId="0" fontId="0" fillId="0" borderId="0" xfId="0" applyFont="1" applyAlignment="1">
      <alignment/>
    </xf>
    <xf numFmtId="0" fontId="12" fillId="0" borderId="10" xfId="0" applyFont="1" applyFill="1" applyBorder="1" applyAlignment="1">
      <alignment vertical="center" wrapText="1"/>
    </xf>
    <xf numFmtId="0" fontId="12" fillId="0" borderId="0" xfId="0" applyFont="1" applyFill="1" applyBorder="1" applyAlignment="1">
      <alignment vertical="center" wrapText="1"/>
    </xf>
    <xf numFmtId="0" fontId="10"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xf>
    <xf numFmtId="4" fontId="0" fillId="0" borderId="0" xfId="0" applyNumberFormat="1" applyAlignment="1" applyProtection="1">
      <alignment vertical="center"/>
      <protection/>
    </xf>
    <xf numFmtId="9" fontId="0" fillId="0" borderId="0" xfId="0" applyNumberFormat="1" applyAlignment="1" applyProtection="1">
      <alignment vertical="center"/>
      <protection/>
    </xf>
    <xf numFmtId="4" fontId="0" fillId="0" borderId="0" xfId="0" applyNumberFormat="1" applyAlignment="1">
      <alignment vertical="center"/>
    </xf>
    <xf numFmtId="9" fontId="0" fillId="0" borderId="0" xfId="0" applyNumberFormat="1" applyAlignment="1">
      <alignment vertical="center"/>
    </xf>
    <xf numFmtId="0" fontId="0" fillId="0" borderId="0" xfId="0"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9" fontId="0" fillId="0" borderId="0" xfId="0" applyNumberFormat="1" applyFill="1" applyBorder="1" applyAlignment="1" applyProtection="1">
      <alignment vertical="center"/>
      <protection hidden="1"/>
    </xf>
    <xf numFmtId="0" fontId="0" fillId="0" borderId="0" xfId="0" applyAlignment="1" applyProtection="1">
      <alignment vertical="center"/>
      <protection hidden="1"/>
    </xf>
    <xf numFmtId="0" fontId="5" fillId="34" borderId="11" xfId="0" applyFont="1" applyFill="1" applyBorder="1" applyAlignment="1" applyProtection="1">
      <alignment horizontal="center" vertical="center"/>
      <protection hidden="1"/>
    </xf>
    <xf numFmtId="4" fontId="5" fillId="34" borderId="12" xfId="0" applyNumberFormat="1" applyFont="1" applyFill="1" applyBorder="1" applyAlignment="1" applyProtection="1">
      <alignment horizontal="center" vertical="center"/>
      <protection hidden="1"/>
    </xf>
    <xf numFmtId="9" fontId="5" fillId="34" borderId="13" xfId="0" applyNumberFormat="1"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4" fontId="6" fillId="34" borderId="15" xfId="0" applyNumberFormat="1" applyFont="1" applyFill="1" applyBorder="1" applyAlignment="1" applyProtection="1">
      <alignment vertical="center"/>
      <protection hidden="1"/>
    </xf>
    <xf numFmtId="9" fontId="11" fillId="34" borderId="16" xfId="0" applyNumberFormat="1" applyFont="1" applyFill="1" applyBorder="1" applyAlignment="1" applyProtection="1">
      <alignment vertical="center"/>
      <protection hidden="1"/>
    </xf>
    <xf numFmtId="0" fontId="5" fillId="35" borderId="14" xfId="0" applyFont="1" applyFill="1" applyBorder="1" applyAlignment="1" applyProtection="1">
      <alignment horizontal="center" vertical="center"/>
      <protection hidden="1"/>
    </xf>
    <xf numFmtId="0" fontId="5" fillId="35" borderId="17" xfId="0" applyFont="1" applyFill="1" applyBorder="1" applyAlignment="1" applyProtection="1">
      <alignment vertical="center"/>
      <protection hidden="1"/>
    </xf>
    <xf numFmtId="10" fontId="6" fillId="0" borderId="16" xfId="0" applyNumberFormat="1" applyFont="1" applyBorder="1" applyAlignment="1" applyProtection="1">
      <alignment horizontal="center" vertical="center"/>
      <protection hidden="1"/>
    </xf>
    <xf numFmtId="10" fontId="5" fillId="34" borderId="18"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9"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10" fontId="5" fillId="34" borderId="13" xfId="0" applyNumberFormat="1" applyFont="1" applyFill="1" applyBorder="1" applyAlignment="1" applyProtection="1">
      <alignment horizontal="center" vertical="center"/>
      <protection hidden="1"/>
    </xf>
    <xf numFmtId="0" fontId="9" fillId="0" borderId="0" xfId="0" applyFont="1" applyAlignment="1" applyProtection="1">
      <alignment vertical="center"/>
      <protection hidden="1"/>
    </xf>
    <xf numFmtId="0" fontId="5" fillId="35" borderId="17" xfId="0" applyFont="1" applyFill="1" applyBorder="1" applyAlignment="1" applyProtection="1">
      <alignment vertical="center" wrapText="1"/>
      <protection hidden="1"/>
    </xf>
    <xf numFmtId="10" fontId="6" fillId="0" borderId="16" xfId="59" applyNumberFormat="1"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9"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5" fillId="0" borderId="0" xfId="0" applyFont="1" applyBorder="1" applyAlignment="1" applyProtection="1">
      <alignment vertical="center"/>
      <protection hidden="1"/>
    </xf>
    <xf numFmtId="4" fontId="5" fillId="0" borderId="0" xfId="0" applyNumberFormat="1" applyFont="1" applyBorder="1" applyAlignment="1" applyProtection="1">
      <alignment vertical="center"/>
      <protection hidden="1"/>
    </xf>
    <xf numFmtId="0" fontId="3" fillId="0" borderId="0" xfId="0" applyFont="1" applyBorder="1" applyAlignment="1" applyProtection="1">
      <alignment vertical="center"/>
      <protection hidden="1"/>
    </xf>
    <xf numFmtId="10" fontId="6" fillId="0" borderId="16" xfId="0" applyNumberFormat="1" applyFont="1" applyBorder="1" applyAlignment="1" applyProtection="1">
      <alignment horizontal="center" vertical="center"/>
      <protection hidden="1"/>
    </xf>
    <xf numFmtId="0" fontId="5" fillId="34" borderId="19" xfId="0" applyFont="1" applyFill="1" applyBorder="1" applyAlignment="1" applyProtection="1">
      <alignment vertical="center"/>
      <protection hidden="1"/>
    </xf>
    <xf numFmtId="4" fontId="0" fillId="0" borderId="0" xfId="0" applyNumberFormat="1" applyAlignment="1" applyProtection="1">
      <alignment horizontal="center" vertical="center"/>
      <protection hidden="1"/>
    </xf>
    <xf numFmtId="9" fontId="0" fillId="0" borderId="0" xfId="0" applyNumberFormat="1" applyBorder="1" applyAlignment="1" applyProtection="1">
      <alignment vertical="center"/>
      <protection hidden="1"/>
    </xf>
    <xf numFmtId="0" fontId="0" fillId="0" borderId="0" xfId="0"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Alignment="1" applyProtection="1">
      <alignment vertical="center"/>
      <protection/>
    </xf>
    <xf numFmtId="0" fontId="0" fillId="0" borderId="0" xfId="0" applyBorder="1" applyAlignment="1" applyProtection="1">
      <alignment vertical="center"/>
      <protection/>
    </xf>
    <xf numFmtId="0" fontId="8" fillId="0" borderId="0" xfId="0" applyFont="1" applyAlignment="1" applyProtection="1">
      <alignment vertical="center"/>
      <protection/>
    </xf>
    <xf numFmtId="3" fontId="5" fillId="0" borderId="0" xfId="0" applyNumberFormat="1" applyFont="1" applyFill="1" applyBorder="1" applyAlignment="1" applyProtection="1">
      <alignment horizontal="center" vertical="center"/>
      <protection hidden="1"/>
    </xf>
    <xf numFmtId="10" fontId="6" fillId="34" borderId="18" xfId="0" applyNumberFormat="1" applyFont="1" applyFill="1" applyBorder="1" applyAlignment="1" applyProtection="1">
      <alignment horizontal="center" vertical="center"/>
      <protection hidden="1"/>
    </xf>
    <xf numFmtId="0" fontId="14" fillId="35" borderId="14" xfId="53" applyFont="1" applyFill="1" applyBorder="1" applyAlignment="1" applyProtection="1">
      <alignment horizontal="center" vertical="center"/>
      <protection hidden="1"/>
    </xf>
    <xf numFmtId="10" fontId="0" fillId="0" borderId="0" xfId="0" applyNumberFormat="1" applyAlignment="1" applyProtection="1">
      <alignment vertical="center"/>
      <protection/>
    </xf>
    <xf numFmtId="0" fontId="13" fillId="0" borderId="0" xfId="0" applyFont="1" applyAlignment="1" applyProtection="1">
      <alignment horizontal="left" vertical="center"/>
      <protection hidden="1"/>
    </xf>
    <xf numFmtId="0" fontId="15" fillId="35" borderId="20" xfId="53" applyFont="1" applyFill="1" applyBorder="1" applyAlignment="1" applyProtection="1">
      <alignment horizontal="center"/>
      <protection/>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7" fillId="0" borderId="0" xfId="0" applyFont="1" applyAlignment="1">
      <alignment/>
    </xf>
    <xf numFmtId="0" fontId="17" fillId="0" borderId="23" xfId="0" applyFont="1" applyBorder="1" applyAlignment="1">
      <alignment horizontal="center" vertical="center"/>
    </xf>
    <xf numFmtId="0" fontId="18" fillId="0" borderId="0" xfId="0" applyFont="1" applyAlignment="1" applyProtection="1">
      <alignment/>
      <protection locked="0"/>
    </xf>
    <xf numFmtId="0" fontId="19" fillId="0" borderId="0" xfId="0" applyFont="1" applyAlignment="1">
      <alignment/>
    </xf>
    <xf numFmtId="3" fontId="17" fillId="0" borderId="0" xfId="0" applyNumberFormat="1" applyFont="1" applyAlignment="1">
      <alignment/>
    </xf>
    <xf numFmtId="9" fontId="17" fillId="0" borderId="0" xfId="59" applyFont="1" applyAlignment="1">
      <alignment/>
    </xf>
    <xf numFmtId="0" fontId="17" fillId="0" borderId="0" xfId="0" applyFont="1" applyAlignment="1" applyProtection="1">
      <alignment vertical="center" wrapText="1"/>
      <protection hidden="1"/>
    </xf>
    <xf numFmtId="0" fontId="16" fillId="35" borderId="24" xfId="0" applyFont="1" applyFill="1" applyBorder="1" applyAlignment="1">
      <alignment horizontal="center" vertical="center" wrapText="1"/>
    </xf>
    <xf numFmtId="0" fontId="17" fillId="0" borderId="0" xfId="0" applyFont="1" applyAlignment="1" applyProtection="1">
      <alignment/>
      <protection locked="0"/>
    </xf>
    <xf numFmtId="0" fontId="17" fillId="0" borderId="14" xfId="0" applyNumberFormat="1" applyFont="1" applyBorder="1" applyAlignment="1" applyProtection="1">
      <alignment horizontal="center" vertical="center" wrapText="1"/>
      <protection locked="0"/>
    </xf>
    <xf numFmtId="0" fontId="17" fillId="0" borderId="25" xfId="0" applyNumberFormat="1" applyFont="1" applyBorder="1" applyAlignment="1" applyProtection="1">
      <alignment horizontal="center" vertical="center" wrapText="1"/>
      <protection locked="0"/>
    </xf>
    <xf numFmtId="168" fontId="17" fillId="0" borderId="26" xfId="0" applyNumberFormat="1" applyFont="1" applyBorder="1" applyAlignment="1" applyProtection="1">
      <alignment vertical="center" wrapText="1"/>
      <protection locked="0"/>
    </xf>
    <xf numFmtId="0" fontId="17" fillId="0" borderId="0" xfId="0" applyFont="1" applyAlignment="1">
      <alignment horizontal="center" vertical="center"/>
    </xf>
    <xf numFmtId="0" fontId="19" fillId="0" borderId="0" xfId="0" applyFont="1" applyAlignment="1">
      <alignment horizontal="center" vertical="center"/>
    </xf>
    <xf numFmtId="0" fontId="17" fillId="0" borderId="23" xfId="0" applyNumberFormat="1" applyFont="1" applyBorder="1" applyAlignment="1" applyProtection="1">
      <alignment horizontal="center" vertical="center" wrapText="1"/>
      <protection locked="0"/>
    </xf>
    <xf numFmtId="0" fontId="17" fillId="0" borderId="27" xfId="0" applyNumberFormat="1" applyFont="1" applyBorder="1" applyAlignment="1" applyProtection="1">
      <alignment horizontal="center" vertical="center" wrapText="1"/>
      <protection locked="0"/>
    </xf>
    <xf numFmtId="0" fontId="17" fillId="0" borderId="23" xfId="0" applyFont="1" applyFill="1" applyBorder="1" applyAlignment="1" applyProtection="1">
      <alignment vertical="center" wrapText="1"/>
      <protection locked="0"/>
    </xf>
    <xf numFmtId="0" fontId="0" fillId="0" borderId="0" xfId="0" applyFont="1" applyAlignment="1" applyProtection="1">
      <alignment/>
      <protection locked="0"/>
    </xf>
    <xf numFmtId="0" fontId="17" fillId="0" borderId="28" xfId="0" applyNumberFormat="1" applyFont="1" applyBorder="1" applyAlignment="1" applyProtection="1">
      <alignment horizontal="center" vertical="center" wrapText="1"/>
      <protection locked="0"/>
    </xf>
    <xf numFmtId="0" fontId="16" fillId="36" borderId="29" xfId="0" applyNumberFormat="1" applyFont="1" applyFill="1" applyBorder="1" applyAlignment="1" applyProtection="1">
      <alignment horizontal="center" vertical="center" wrapText="1"/>
      <protection hidden="1"/>
    </xf>
    <xf numFmtId="0" fontId="16" fillId="0" borderId="11" xfId="0" applyNumberFormat="1" applyFont="1" applyFill="1" applyBorder="1" applyAlignment="1">
      <alignment horizontal="center" vertical="center" wrapText="1"/>
    </xf>
    <xf numFmtId="0" fontId="16" fillId="0" borderId="30" xfId="0" applyNumberFormat="1" applyFont="1" applyFill="1" applyBorder="1" applyAlignment="1" applyProtection="1">
      <alignment horizontal="center" vertical="center" wrapText="1"/>
      <protection hidden="1"/>
    </xf>
    <xf numFmtId="0" fontId="21" fillId="0" borderId="23" xfId="0" applyFont="1" applyFill="1" applyBorder="1" applyAlignment="1" applyProtection="1">
      <alignment vertical="center" wrapText="1"/>
      <protection locked="0"/>
    </xf>
    <xf numFmtId="0" fontId="17" fillId="0" borderId="23" xfId="0" applyNumberFormat="1" applyFont="1" applyBorder="1" applyAlignment="1" applyProtection="1">
      <alignment vertical="center" wrapText="1"/>
      <protection locked="0"/>
    </xf>
    <xf numFmtId="0" fontId="19" fillId="0" borderId="23" xfId="0" applyNumberFormat="1" applyFont="1" applyBorder="1" applyAlignment="1" applyProtection="1">
      <alignment horizontal="center" vertical="center" wrapText="1"/>
      <protection locked="0"/>
    </xf>
    <xf numFmtId="0" fontId="17" fillId="0" borderId="31" xfId="0" applyNumberFormat="1" applyFont="1" applyFill="1" applyBorder="1" applyAlignment="1" applyProtection="1">
      <alignment horizontal="center" vertical="center" wrapText="1"/>
      <protection hidden="1"/>
    </xf>
    <xf numFmtId="0" fontId="17" fillId="0" borderId="23" xfId="0" applyFont="1" applyBorder="1" applyAlignment="1">
      <alignment/>
    </xf>
    <xf numFmtId="0" fontId="21" fillId="0" borderId="23" xfId="0" applyFont="1" applyFill="1" applyBorder="1" applyAlignment="1" applyProtection="1">
      <alignment horizontal="left" vertical="center" wrapText="1"/>
      <protection locked="0"/>
    </xf>
    <xf numFmtId="0" fontId="17" fillId="0" borderId="0" xfId="0" applyFont="1" applyBorder="1" applyAlignment="1" applyProtection="1">
      <alignment vertical="center"/>
      <protection locked="0"/>
    </xf>
    <xf numFmtId="168" fontId="17" fillId="0" borderId="32" xfId="0" applyNumberFormat="1" applyFont="1" applyFill="1" applyBorder="1" applyAlignment="1" applyProtection="1">
      <alignment vertical="center" wrapText="1"/>
      <protection locked="0"/>
    </xf>
    <xf numFmtId="0" fontId="17" fillId="0" borderId="28" xfId="0" applyFont="1" applyBorder="1" applyAlignment="1">
      <alignment/>
    </xf>
    <xf numFmtId="0" fontId="19" fillId="0" borderId="28" xfId="0" applyNumberFormat="1" applyFont="1" applyBorder="1" applyAlignment="1" applyProtection="1">
      <alignment horizontal="center" vertical="center" wrapText="1"/>
      <protection locked="0"/>
    </xf>
    <xf numFmtId="0" fontId="17" fillId="0" borderId="28" xfId="0" applyNumberFormat="1" applyFont="1" applyBorder="1" applyAlignment="1" applyProtection="1">
      <alignment vertical="center" wrapText="1"/>
      <protection locked="0"/>
    </xf>
    <xf numFmtId="0" fontId="17" fillId="0" borderId="33" xfId="0" applyNumberFormat="1" applyFont="1" applyFill="1" applyBorder="1" applyAlignment="1" applyProtection="1">
      <alignment horizontal="center" vertical="center" wrapText="1"/>
      <protection hidden="1"/>
    </xf>
    <xf numFmtId="0" fontId="16" fillId="0" borderId="34" xfId="0" applyNumberFormat="1" applyFont="1" applyFill="1" applyBorder="1" applyAlignment="1">
      <alignment horizontal="center" vertical="center" wrapText="1"/>
    </xf>
    <xf numFmtId="0" fontId="16" fillId="0" borderId="35" xfId="0" applyNumberFormat="1" applyFont="1" applyFill="1" applyBorder="1" applyAlignment="1" applyProtection="1">
      <alignment horizontal="center" vertical="center" wrapText="1"/>
      <protection hidden="1"/>
    </xf>
    <xf numFmtId="0" fontId="17" fillId="0" borderId="36" xfId="0" applyNumberFormat="1" applyFont="1" applyBorder="1" applyAlignment="1" applyProtection="1">
      <alignment horizontal="center" vertical="center" wrapText="1"/>
      <protection locked="0"/>
    </xf>
    <xf numFmtId="168" fontId="17" fillId="0" borderId="37" xfId="0" applyNumberFormat="1" applyFont="1" applyFill="1" applyBorder="1" applyAlignment="1" applyProtection="1">
      <alignment vertical="center" wrapText="1"/>
      <protection locked="0"/>
    </xf>
    <xf numFmtId="0" fontId="17" fillId="0" borderId="27" xfId="0" applyFont="1" applyBorder="1" applyAlignment="1">
      <alignment/>
    </xf>
    <xf numFmtId="0" fontId="19" fillId="0" borderId="27" xfId="0" applyNumberFormat="1" applyFont="1" applyBorder="1" applyAlignment="1" applyProtection="1">
      <alignment horizontal="center" vertical="center" wrapText="1"/>
      <protection locked="0"/>
    </xf>
    <xf numFmtId="0" fontId="17" fillId="0" borderId="27" xfId="0" applyNumberFormat="1" applyFont="1" applyBorder="1" applyAlignment="1" applyProtection="1">
      <alignment vertical="center" wrapText="1"/>
      <protection locked="0"/>
    </xf>
    <xf numFmtId="0" fontId="17" fillId="0" borderId="38" xfId="0" applyNumberFormat="1" applyFont="1" applyFill="1" applyBorder="1" applyAlignment="1" applyProtection="1">
      <alignment horizontal="center" vertical="center" wrapText="1"/>
      <protection hidden="1"/>
    </xf>
    <xf numFmtId="0" fontId="17" fillId="0" borderId="14" xfId="0" applyNumberFormat="1" applyFont="1" applyFill="1" applyBorder="1" applyAlignment="1" applyProtection="1">
      <alignment horizontal="center" vertical="center" wrapText="1"/>
      <protection locked="0"/>
    </xf>
    <xf numFmtId="0" fontId="17" fillId="0" borderId="23" xfId="0" applyNumberFormat="1" applyFont="1" applyFill="1" applyBorder="1" applyAlignment="1" applyProtection="1">
      <alignment vertical="center" wrapText="1"/>
      <protection locked="0"/>
    </xf>
    <xf numFmtId="0" fontId="17" fillId="0" borderId="23" xfId="0" applyNumberFormat="1" applyFont="1" applyFill="1" applyBorder="1" applyAlignment="1" applyProtection="1">
      <alignment horizontal="center" vertical="center" wrapText="1"/>
      <protection locked="0"/>
    </xf>
    <xf numFmtId="0" fontId="19" fillId="0" borderId="23" xfId="0" applyNumberFormat="1" applyFont="1" applyFill="1" applyBorder="1" applyAlignment="1" applyProtection="1">
      <alignment horizontal="center" vertical="center" wrapText="1"/>
      <protection locked="0"/>
    </xf>
    <xf numFmtId="0" fontId="17" fillId="0" borderId="23" xfId="0" applyFont="1" applyFill="1" applyBorder="1" applyAlignment="1">
      <alignment/>
    </xf>
    <xf numFmtId="168" fontId="17" fillId="0" borderId="26" xfId="0" applyNumberFormat="1" applyFont="1" applyFill="1" applyBorder="1" applyAlignment="1" applyProtection="1">
      <alignment vertical="center" wrapText="1"/>
      <protection locked="0"/>
    </xf>
    <xf numFmtId="0" fontId="17" fillId="0" borderId="25" xfId="0" applyNumberFormat="1" applyFont="1" applyFill="1" applyBorder="1" applyAlignment="1" applyProtection="1">
      <alignment horizontal="center" vertical="center" wrapText="1"/>
      <protection locked="0"/>
    </xf>
    <xf numFmtId="0" fontId="17" fillId="0" borderId="28" xfId="0" applyFont="1" applyFill="1" applyBorder="1" applyAlignment="1">
      <alignment/>
    </xf>
    <xf numFmtId="0" fontId="17" fillId="0" borderId="28" xfId="0" applyNumberFormat="1" applyFont="1" applyFill="1" applyBorder="1" applyAlignment="1" applyProtection="1">
      <alignment horizontal="center" vertical="center" wrapText="1"/>
      <protection locked="0"/>
    </xf>
    <xf numFmtId="0" fontId="19" fillId="0" borderId="28" xfId="0" applyNumberFormat="1" applyFont="1" applyFill="1" applyBorder="1" applyAlignment="1" applyProtection="1">
      <alignment horizontal="center" vertical="center" wrapText="1"/>
      <protection locked="0"/>
    </xf>
    <xf numFmtId="0" fontId="17" fillId="0" borderId="28" xfId="0" applyNumberFormat="1" applyFont="1" applyFill="1" applyBorder="1" applyAlignment="1" applyProtection="1">
      <alignment vertical="center" wrapText="1"/>
      <protection locked="0"/>
    </xf>
    <xf numFmtId="0" fontId="8" fillId="0" borderId="0" xfId="0" applyFont="1" applyAlignment="1" applyProtection="1">
      <alignment vertical="center"/>
      <protection hidden="1"/>
    </xf>
    <xf numFmtId="4" fontId="8" fillId="0" borderId="0" xfId="0" applyNumberFormat="1" applyFont="1" applyAlignment="1" applyProtection="1">
      <alignment vertical="center"/>
      <protection hidden="1"/>
    </xf>
    <xf numFmtId="9" fontId="8" fillId="0" borderId="0" xfId="0" applyNumberFormat="1" applyFont="1" applyAlignment="1" applyProtection="1">
      <alignment vertical="center"/>
      <protection hidden="1"/>
    </xf>
    <xf numFmtId="0" fontId="5" fillId="34" borderId="39" xfId="0" applyFont="1" applyFill="1" applyBorder="1" applyAlignment="1" applyProtection="1">
      <alignment horizontal="center" vertical="center"/>
      <protection hidden="1"/>
    </xf>
    <xf numFmtId="0" fontId="5" fillId="34" borderId="17" xfId="0" applyFont="1" applyFill="1" applyBorder="1" applyAlignment="1" applyProtection="1">
      <alignment vertical="center"/>
      <protection hidden="1"/>
    </xf>
    <xf numFmtId="3" fontId="5" fillId="37" borderId="15" xfId="0" applyNumberFormat="1" applyFont="1" applyFill="1" applyBorder="1" applyAlignment="1" applyProtection="1">
      <alignment horizontal="center" vertical="center"/>
      <protection hidden="1"/>
    </xf>
    <xf numFmtId="0" fontId="5" fillId="34" borderId="25" xfId="0" applyFont="1" applyFill="1" applyBorder="1" applyAlignment="1" applyProtection="1">
      <alignment horizontal="center" vertical="center"/>
      <protection hidden="1"/>
    </xf>
    <xf numFmtId="3" fontId="5" fillId="34" borderId="4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34" borderId="39" xfId="0" applyFont="1" applyFill="1" applyBorder="1" applyAlignment="1" applyProtection="1">
      <alignment vertical="center"/>
      <protection hidden="1"/>
    </xf>
    <xf numFmtId="3" fontId="5" fillId="34" borderId="12" xfId="0" applyNumberFormat="1" applyFont="1" applyFill="1" applyBorder="1" applyAlignment="1" applyProtection="1">
      <alignment horizontal="center" vertical="center"/>
      <protection hidden="1"/>
    </xf>
    <xf numFmtId="9" fontId="0" fillId="0" borderId="0" xfId="0" applyNumberFormat="1" applyFont="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wrapText="1"/>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wrapText="1"/>
      <protection locked="0"/>
    </xf>
    <xf numFmtId="9" fontId="0" fillId="0" borderId="0" xfId="0" applyNumberFormat="1" applyFont="1" applyAlignment="1">
      <alignment/>
    </xf>
    <xf numFmtId="0" fontId="3" fillId="0" borderId="0" xfId="0" applyFont="1" applyAlignment="1">
      <alignment vertical="center"/>
    </xf>
    <xf numFmtId="0" fontId="3" fillId="0" borderId="0" xfId="0" applyFont="1" applyAlignment="1" applyProtection="1">
      <alignment vertical="center"/>
      <protection/>
    </xf>
    <xf numFmtId="0" fontId="14" fillId="35" borderId="14" xfId="53" applyFont="1" applyFill="1" applyBorder="1" applyAlignment="1" applyProtection="1" quotePrefix="1">
      <alignment horizontal="center" vertical="center"/>
      <protection hidden="1"/>
    </xf>
    <xf numFmtId="0" fontId="0" fillId="38" borderId="41" xfId="0" applyFont="1" applyFill="1" applyBorder="1" applyAlignment="1" applyProtection="1">
      <alignment/>
      <protection hidden="1"/>
    </xf>
    <xf numFmtId="0" fontId="0" fillId="38" borderId="37" xfId="0" applyFont="1" applyFill="1" applyBorder="1" applyAlignment="1" applyProtection="1">
      <alignment/>
      <protection hidden="1"/>
    </xf>
    <xf numFmtId="4" fontId="24" fillId="38" borderId="42" xfId="0" applyNumberFormat="1" applyFont="1" applyFill="1" applyBorder="1" applyAlignment="1" applyProtection="1">
      <alignment horizontal="center" vertical="center"/>
      <protection hidden="1"/>
    </xf>
    <xf numFmtId="9" fontId="24" fillId="38" borderId="43" xfId="0" applyNumberFormat="1" applyFont="1" applyFill="1" applyBorder="1" applyAlignment="1" applyProtection="1">
      <alignment horizontal="center" vertical="center"/>
      <protection hidden="1"/>
    </xf>
    <xf numFmtId="1" fontId="5" fillId="0" borderId="23" xfId="0" applyNumberFormat="1" applyFont="1" applyFill="1" applyBorder="1" applyAlignment="1" applyProtection="1">
      <alignment horizontal="center" vertical="center" wrapText="1"/>
      <protection/>
    </xf>
    <xf numFmtId="168" fontId="0" fillId="0" borderId="23" xfId="0" applyNumberFormat="1" applyFont="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3" fontId="5" fillId="0" borderId="20" xfId="0" applyNumberFormat="1" applyFont="1" applyFill="1" applyBorder="1" applyAlignment="1" applyProtection="1">
      <alignment horizontal="center" vertical="center"/>
      <protection hidden="1"/>
    </xf>
    <xf numFmtId="3" fontId="0" fillId="0" borderId="31" xfId="0" applyNumberFormat="1" applyFont="1" applyFill="1" applyBorder="1" applyAlignment="1" applyProtection="1">
      <alignment horizontal="center" vertical="center"/>
      <protection hidden="1"/>
    </xf>
    <xf numFmtId="3" fontId="5" fillId="0" borderId="31" xfId="0" applyNumberFormat="1" applyFont="1" applyFill="1" applyBorder="1" applyAlignment="1" applyProtection="1">
      <alignment horizontal="center" vertical="center"/>
      <protection hidden="1"/>
    </xf>
    <xf numFmtId="0" fontId="0" fillId="0" borderId="0" xfId="0" applyFont="1" applyBorder="1" applyAlignment="1" applyProtection="1">
      <alignment/>
      <protection/>
    </xf>
    <xf numFmtId="3" fontId="0" fillId="0" borderId="0" xfId="0" applyNumberFormat="1" applyFont="1" applyBorder="1" applyAlignment="1">
      <alignment/>
    </xf>
    <xf numFmtId="9" fontId="0" fillId="0" borderId="0" xfId="59" applyFont="1" applyBorder="1" applyAlignment="1">
      <alignment/>
    </xf>
    <xf numFmtId="0" fontId="17" fillId="0" borderId="31" xfId="0" applyFont="1" applyBorder="1" applyAlignment="1">
      <alignment horizontal="center" vertical="center"/>
    </xf>
    <xf numFmtId="1" fontId="5" fillId="0" borderId="14" xfId="0" applyNumberFormat="1" applyFont="1" applyBorder="1" applyAlignment="1" applyProtection="1">
      <alignment horizontal="center" vertical="center" wrapText="1"/>
      <protection/>
    </xf>
    <xf numFmtId="0" fontId="0" fillId="39" borderId="23" xfId="0" applyFont="1" applyFill="1" applyBorder="1" applyAlignment="1" applyProtection="1">
      <alignment/>
      <protection hidden="1"/>
    </xf>
    <xf numFmtId="0" fontId="0" fillId="39" borderId="31" xfId="0" applyFont="1" applyFill="1" applyBorder="1" applyAlignment="1" applyProtection="1">
      <alignment/>
      <protection hidden="1"/>
    </xf>
    <xf numFmtId="3" fontId="0" fillId="0" borderId="23" xfId="0" applyNumberFormat="1" applyFont="1" applyFill="1" applyBorder="1" applyAlignment="1" applyProtection="1">
      <alignment horizontal="center" vertical="center"/>
      <protection hidden="1"/>
    </xf>
    <xf numFmtId="3" fontId="0" fillId="39" borderId="31" xfId="0" applyNumberFormat="1"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168" fontId="0" fillId="0" borderId="47" xfId="0" applyNumberFormat="1" applyFont="1" applyBorder="1" applyAlignment="1" applyProtection="1">
      <alignment horizontal="center" vertical="center" wrapText="1"/>
      <protection/>
    </xf>
    <xf numFmtId="3" fontId="0" fillId="0" borderId="27" xfId="0" applyNumberFormat="1" applyFont="1" applyFill="1" applyBorder="1" applyAlignment="1" applyProtection="1">
      <alignment horizontal="center" vertical="center"/>
      <protection hidden="1"/>
    </xf>
    <xf numFmtId="3" fontId="0" fillId="0" borderId="38" xfId="0" applyNumberFormat="1" applyFont="1" applyFill="1" applyBorder="1" applyAlignment="1" applyProtection="1">
      <alignment horizontal="center" vertical="center"/>
      <protection hidden="1"/>
    </xf>
    <xf numFmtId="10" fontId="6" fillId="34" borderId="18" xfId="59" applyNumberFormat="1" applyFont="1" applyFill="1" applyBorder="1" applyAlignment="1" applyProtection="1">
      <alignment horizontal="center" vertical="center"/>
      <protection hidden="1"/>
    </xf>
    <xf numFmtId="0" fontId="5" fillId="0" borderId="48"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168" fontId="5" fillId="0" borderId="50" xfId="0" applyNumberFormat="1" applyFont="1" applyBorder="1" applyAlignment="1" applyProtection="1">
      <alignment horizontal="right" vertical="center" wrapText="1"/>
      <protection/>
    </xf>
    <xf numFmtId="168" fontId="5" fillId="0" borderId="44" xfId="0" applyNumberFormat="1" applyFont="1" applyFill="1" applyBorder="1" applyAlignment="1" applyProtection="1">
      <alignment horizontal="center" vertical="center" wrapText="1"/>
      <protection/>
    </xf>
    <xf numFmtId="3" fontId="5" fillId="40" borderId="30" xfId="0" applyNumberFormat="1" applyFont="1" applyFill="1" applyBorder="1" applyAlignment="1" applyProtection="1">
      <alignment horizontal="center" vertical="center"/>
      <protection hidden="1"/>
    </xf>
    <xf numFmtId="0" fontId="0" fillId="0" borderId="25" xfId="0" applyFont="1" applyBorder="1" applyAlignment="1">
      <alignment/>
    </xf>
    <xf numFmtId="0" fontId="0" fillId="0" borderId="28" xfId="0" applyFont="1" applyBorder="1" applyAlignment="1">
      <alignment/>
    </xf>
    <xf numFmtId="0" fontId="0" fillId="0" borderId="0" xfId="0" applyFont="1" applyAlignment="1">
      <alignment horizontal="center" vertical="center"/>
    </xf>
    <xf numFmtId="0" fontId="0" fillId="0" borderId="28" xfId="0" applyFont="1" applyBorder="1" applyAlignment="1">
      <alignment horizontal="center" vertical="center"/>
    </xf>
    <xf numFmtId="0" fontId="0" fillId="0" borderId="0" xfId="0" applyFont="1" applyAlignment="1" applyProtection="1">
      <alignment/>
      <protection hidden="1"/>
    </xf>
    <xf numFmtId="0" fontId="0" fillId="0" borderId="0" xfId="0" applyAlignment="1" applyProtection="1">
      <alignment/>
      <protection hidden="1"/>
    </xf>
    <xf numFmtId="4" fontId="5" fillId="34" borderId="12" xfId="0" applyNumberFormat="1" applyFont="1" applyFill="1" applyBorder="1" applyAlignment="1" applyProtection="1">
      <alignment horizontal="center" vertical="center" wrapText="1"/>
      <protection hidden="1"/>
    </xf>
    <xf numFmtId="3" fontId="0" fillId="0" borderId="33" xfId="0" applyNumberFormat="1" applyFont="1" applyBorder="1" applyAlignment="1">
      <alignment horizontal="center" vertical="center"/>
    </xf>
    <xf numFmtId="3" fontId="0" fillId="0" borderId="22" xfId="0" applyNumberFormat="1" applyFont="1" applyBorder="1" applyAlignment="1" applyProtection="1">
      <alignment horizontal="center" vertical="center"/>
      <protection hidden="1"/>
    </xf>
    <xf numFmtId="0" fontId="3" fillId="0" borderId="0" xfId="0" applyFont="1" applyAlignment="1" applyProtection="1">
      <alignment vertical="center"/>
      <protection/>
    </xf>
    <xf numFmtId="0" fontId="5" fillId="38" borderId="23" xfId="0" applyFont="1" applyFill="1" applyBorder="1" applyAlignment="1" applyProtection="1">
      <alignment horizontal="center" vertical="center"/>
      <protection locked="0"/>
    </xf>
    <xf numFmtId="0" fontId="5" fillId="38" borderId="31" xfId="0" applyFont="1" applyFill="1" applyBorder="1" applyAlignment="1" applyProtection="1">
      <alignment horizontal="center" vertical="center"/>
      <protection locked="0"/>
    </xf>
    <xf numFmtId="3" fontId="5" fillId="41" borderId="23" xfId="0" applyNumberFormat="1" applyFont="1" applyFill="1" applyBorder="1" applyAlignment="1" applyProtection="1">
      <alignment horizontal="center" vertical="center"/>
      <protection locked="0"/>
    </xf>
    <xf numFmtId="4" fontId="0" fillId="0" borderId="0" xfId="0" applyNumberFormat="1" applyFont="1" applyAlignment="1">
      <alignment/>
    </xf>
    <xf numFmtId="3" fontId="0" fillId="0" borderId="0" xfId="0" applyNumberFormat="1" applyFont="1" applyAlignment="1">
      <alignment/>
    </xf>
    <xf numFmtId="0" fontId="0" fillId="0" borderId="51" xfId="0" applyFont="1" applyBorder="1" applyAlignment="1">
      <alignment/>
    </xf>
    <xf numFmtId="0" fontId="0" fillId="0" borderId="52" xfId="0" applyFont="1" applyBorder="1" applyAlignment="1">
      <alignment/>
    </xf>
    <xf numFmtId="0" fontId="0" fillId="0" borderId="0" xfId="0" applyFont="1" applyAlignment="1" applyProtection="1">
      <alignment/>
      <protection/>
    </xf>
    <xf numFmtId="0" fontId="5" fillId="35" borderId="48" xfId="0" applyFont="1" applyFill="1" applyBorder="1" applyAlignment="1">
      <alignment horizontal="center" vertical="center" wrapText="1"/>
    </xf>
    <xf numFmtId="0" fontId="5" fillId="35" borderId="53" xfId="0" applyFont="1" applyFill="1" applyBorder="1" applyAlignment="1">
      <alignment horizontal="center" vertical="center" wrapText="1"/>
    </xf>
    <xf numFmtId="4" fontId="5" fillId="35" borderId="54" xfId="0" applyNumberFormat="1" applyFont="1" applyFill="1" applyBorder="1" applyAlignment="1" applyProtection="1">
      <alignment horizontal="center" vertical="center"/>
      <protection/>
    </xf>
    <xf numFmtId="1" fontId="5" fillId="0" borderId="51" xfId="0" applyNumberFormat="1" applyFont="1" applyBorder="1" applyAlignment="1" applyProtection="1">
      <alignment horizontal="center" vertical="center" wrapText="1"/>
      <protection locked="0"/>
    </xf>
    <xf numFmtId="168" fontId="5" fillId="36" borderId="44" xfId="0" applyNumberFormat="1" applyFont="1" applyFill="1" applyBorder="1" applyAlignment="1" applyProtection="1">
      <alignment horizontal="center" vertical="center" wrapText="1"/>
      <protection locked="0"/>
    </xf>
    <xf numFmtId="3" fontId="5" fillId="36" borderId="30" xfId="0" applyNumberFormat="1" applyFont="1" applyFill="1" applyBorder="1" applyAlignment="1" applyProtection="1">
      <alignment horizontal="center" vertical="center"/>
      <protection hidden="1"/>
    </xf>
    <xf numFmtId="10" fontId="65" fillId="0" borderId="0" xfId="0" applyNumberFormat="1" applyFont="1" applyAlignment="1" applyProtection="1">
      <alignment horizontal="left" vertical="center"/>
      <protection hidden="1"/>
    </xf>
    <xf numFmtId="10" fontId="65" fillId="0" borderId="0" xfId="0" applyNumberFormat="1" applyFont="1" applyAlignment="1" applyProtection="1">
      <alignment horizontal="center" vertical="center"/>
      <protection hidden="1"/>
    </xf>
    <xf numFmtId="0" fontId="0" fillId="33" borderId="0" xfId="0" applyFont="1" applyFill="1" applyBorder="1" applyAlignment="1" applyProtection="1">
      <alignment horizontal="left"/>
      <protection/>
    </xf>
    <xf numFmtId="9" fontId="5" fillId="0" borderId="45" xfId="0" applyNumberFormat="1" applyFont="1" applyBorder="1" applyAlignment="1" applyProtection="1">
      <alignment horizontal="center" vertical="center" wrapText="1"/>
      <protection hidden="1"/>
    </xf>
    <xf numFmtId="168" fontId="0" fillId="0" borderId="23" xfId="0" applyNumberFormat="1" applyFont="1" applyBorder="1" applyAlignment="1" applyProtection="1">
      <alignment horizontal="center" vertical="center" wrapText="1"/>
      <protection locked="0"/>
    </xf>
    <xf numFmtId="1" fontId="66" fillId="0" borderId="45"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center"/>
      <protection locked="0"/>
    </xf>
    <xf numFmtId="9" fontId="0" fillId="0" borderId="0" xfId="0" applyNumberFormat="1" applyFont="1" applyAlignment="1" applyProtection="1">
      <alignment/>
      <protection locked="0"/>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Border="1" applyAlignment="1">
      <alignment horizontal="center" vertical="center"/>
    </xf>
    <xf numFmtId="168" fontId="0" fillId="0" borderId="28"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vertical="center" wrapText="1"/>
      <protection hidden="1"/>
    </xf>
    <xf numFmtId="0" fontId="0" fillId="0" borderId="0" xfId="0" applyFont="1" applyBorder="1" applyAlignment="1">
      <alignment vertical="center"/>
    </xf>
    <xf numFmtId="0" fontId="5" fillId="0" borderId="48" xfId="0" applyFont="1" applyFill="1" applyBorder="1" applyAlignment="1">
      <alignment horizontal="center" vertical="center" wrapText="1"/>
    </xf>
    <xf numFmtId="168" fontId="0" fillId="0" borderId="0" xfId="0" applyNumberFormat="1" applyFont="1" applyBorder="1" applyAlignment="1" applyProtection="1">
      <alignment horizontal="center" vertical="center" wrapText="1"/>
      <protection locked="0"/>
    </xf>
    <xf numFmtId="0" fontId="5" fillId="0" borderId="45" xfId="0" applyFont="1" applyFill="1" applyBorder="1" applyAlignment="1">
      <alignment vertical="center" wrapText="1"/>
    </xf>
    <xf numFmtId="0" fontId="5" fillId="0" borderId="0" xfId="0" applyFont="1" applyBorder="1" applyAlignment="1">
      <alignment/>
    </xf>
    <xf numFmtId="0" fontId="5" fillId="0" borderId="55" xfId="0" applyFont="1" applyFill="1" applyBorder="1" applyAlignment="1">
      <alignment vertical="center" wrapText="1"/>
    </xf>
    <xf numFmtId="3" fontId="0" fillId="0" borderId="33" xfId="0" applyNumberFormat="1" applyFont="1" applyFill="1" applyBorder="1" applyAlignment="1" applyProtection="1">
      <alignment horizontal="center" vertical="center"/>
      <protection hidden="1"/>
    </xf>
    <xf numFmtId="0" fontId="66" fillId="38" borderId="22" xfId="0" applyFont="1" applyFill="1" applyBorder="1" applyAlignment="1" applyProtection="1">
      <alignment horizontal="center" vertical="center"/>
      <protection hidden="1"/>
    </xf>
    <xf numFmtId="3" fontId="0" fillId="42" borderId="23" xfId="0" applyNumberFormat="1" applyFont="1" applyFill="1" applyBorder="1" applyAlignment="1" applyProtection="1">
      <alignment horizontal="center" vertical="center"/>
      <protection hidden="1"/>
    </xf>
    <xf numFmtId="3" fontId="0" fillId="42" borderId="31" xfId="0" applyNumberFormat="1" applyFont="1" applyFill="1" applyBorder="1" applyAlignment="1" applyProtection="1">
      <alignment horizontal="center" vertical="center"/>
      <protection hidden="1"/>
    </xf>
    <xf numFmtId="3" fontId="0" fillId="42" borderId="28" xfId="0" applyNumberFormat="1" applyFont="1" applyFill="1" applyBorder="1" applyAlignment="1" applyProtection="1">
      <alignment horizontal="center" vertical="center"/>
      <protection hidden="1"/>
    </xf>
    <xf numFmtId="3" fontId="0" fillId="42" borderId="33" xfId="0" applyNumberFormat="1" applyFont="1" applyFill="1" applyBorder="1" applyAlignment="1" applyProtection="1">
      <alignment horizontal="center" vertical="center"/>
      <protection hidden="1"/>
    </xf>
    <xf numFmtId="3" fontId="5" fillId="35" borderId="54" xfId="0" applyNumberFormat="1" applyFont="1" applyFill="1" applyBorder="1" applyAlignment="1" applyProtection="1">
      <alignment horizontal="center"/>
      <protection/>
    </xf>
    <xf numFmtId="0" fontId="5" fillId="0" borderId="20" xfId="0" applyFont="1" applyBorder="1" applyAlignment="1">
      <alignment horizontal="left"/>
    </xf>
    <xf numFmtId="0" fontId="5" fillId="0" borderId="56" xfId="0" applyFont="1" applyFill="1" applyBorder="1" applyAlignment="1">
      <alignment horizontal="left"/>
    </xf>
    <xf numFmtId="3" fontId="5" fillId="43" borderId="57" xfId="0" applyNumberFormat="1" applyFont="1" applyFill="1" applyBorder="1" applyAlignment="1" applyProtection="1">
      <alignment horizontal="center" vertical="center"/>
      <protection hidden="1"/>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wrapText="1"/>
      <protection locked="0"/>
    </xf>
    <xf numFmtId="0" fontId="25" fillId="0" borderId="0" xfId="0" applyFont="1" applyAlignment="1" applyProtection="1">
      <alignment/>
      <protection locked="0"/>
    </xf>
    <xf numFmtId="3" fontId="5" fillId="43" borderId="57" xfId="0" applyNumberFormat="1" applyFont="1" applyFill="1" applyBorder="1" applyAlignment="1" applyProtection="1">
      <alignment horizontal="center"/>
      <protection hidden="1"/>
    </xf>
    <xf numFmtId="0" fontId="0" fillId="0" borderId="0" xfId="0" applyNumberFormat="1" applyFont="1" applyAlignment="1" applyProtection="1">
      <alignment/>
      <protection locked="0"/>
    </xf>
    <xf numFmtId="10" fontId="0" fillId="0" borderId="0" xfId="0" applyNumberFormat="1" applyFont="1" applyAlignment="1">
      <alignment/>
    </xf>
    <xf numFmtId="0" fontId="14" fillId="35" borderId="20" xfId="53" applyFont="1" applyFill="1" applyBorder="1" applyAlignment="1" applyProtection="1">
      <alignment horizontal="center"/>
      <protection/>
    </xf>
    <xf numFmtId="3" fontId="5" fillId="35" borderId="58" xfId="0" applyNumberFormat="1" applyFont="1" applyFill="1" applyBorder="1" applyAlignment="1" applyProtection="1">
      <alignment horizontal="center"/>
      <protection/>
    </xf>
    <xf numFmtId="0" fontId="5" fillId="0" borderId="59" xfId="0" applyFont="1" applyFill="1" applyBorder="1" applyAlignment="1">
      <alignment horizontal="left"/>
    </xf>
    <xf numFmtId="0" fontId="0" fillId="0" borderId="11" xfId="0" applyNumberFormat="1" applyFont="1" applyBorder="1" applyAlignment="1" applyProtection="1">
      <alignment horizontal="center" vertical="center" wrapText="1"/>
      <protection locked="0"/>
    </xf>
    <xf numFmtId="3" fontId="0" fillId="0" borderId="44" xfId="0" applyNumberFormat="1" applyFont="1" applyBorder="1" applyAlignment="1" applyProtection="1">
      <alignment horizontal="center" vertical="center" wrapText="1"/>
      <protection locked="0"/>
    </xf>
    <xf numFmtId="4" fontId="0" fillId="0" borderId="44" xfId="0" applyNumberFormat="1" applyFont="1" applyBorder="1" applyAlignment="1" applyProtection="1">
      <alignment horizontal="center" vertical="center" wrapText="1"/>
      <protection locked="0"/>
    </xf>
    <xf numFmtId="3" fontId="0" fillId="0" borderId="30" xfId="0" applyNumberFormat="1" applyFont="1" applyFill="1" applyBorder="1" applyAlignment="1" applyProtection="1">
      <alignment horizontal="center" vertical="center" wrapText="1"/>
      <protection hidden="1"/>
    </xf>
    <xf numFmtId="0" fontId="0" fillId="0" borderId="34" xfId="0" applyNumberFormat="1" applyFont="1" applyBorder="1" applyAlignment="1" applyProtection="1">
      <alignment horizontal="center" vertical="center" wrapText="1"/>
      <protection locked="0"/>
    </xf>
    <xf numFmtId="3" fontId="0" fillId="0" borderId="23" xfId="0" applyNumberFormat="1" applyFont="1" applyBorder="1" applyAlignment="1" applyProtection="1">
      <alignment horizontal="center" vertical="center" wrapText="1"/>
      <protection locked="0"/>
    </xf>
    <xf numFmtId="4" fontId="0" fillId="0" borderId="23" xfId="0" applyNumberFormat="1" applyFont="1" applyBorder="1" applyAlignment="1" applyProtection="1">
      <alignment horizontal="center" vertical="center" wrapText="1"/>
      <protection locked="0"/>
    </xf>
    <xf numFmtId="0" fontId="0" fillId="0" borderId="14" xfId="0" applyNumberFormat="1" applyFont="1" applyBorder="1" applyAlignment="1" applyProtection="1">
      <alignment horizontal="center" vertical="center" wrapText="1"/>
      <protection locked="0"/>
    </xf>
    <xf numFmtId="168" fontId="0" fillId="0" borderId="60" xfId="0" applyNumberFormat="1" applyFont="1" applyBorder="1" applyAlignment="1" applyProtection="1">
      <alignment horizontal="center" vertical="center" wrapText="1"/>
      <protection locked="0"/>
    </xf>
    <xf numFmtId="3" fontId="0" fillId="0" borderId="60" xfId="0" applyNumberFormat="1" applyFont="1" applyBorder="1" applyAlignment="1" applyProtection="1">
      <alignment horizontal="center" vertical="center" wrapText="1"/>
      <protection locked="0"/>
    </xf>
    <xf numFmtId="3" fontId="0" fillId="0" borderId="28" xfId="0" applyNumberFormat="1" applyFont="1" applyBorder="1" applyAlignment="1" applyProtection="1">
      <alignment horizontal="center" vertical="center" wrapText="1"/>
      <protection locked="0"/>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3" fontId="0" fillId="0" borderId="35" xfId="0" applyNumberFormat="1" applyFont="1" applyFill="1" applyBorder="1" applyAlignment="1" applyProtection="1">
      <alignment horizontal="center" vertical="center" wrapText="1"/>
      <protection hidden="1"/>
    </xf>
    <xf numFmtId="3" fontId="0" fillId="0" borderId="61"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top" wrapText="1"/>
      <protection/>
    </xf>
    <xf numFmtId="0" fontId="0" fillId="0" borderId="11" xfId="0" applyFont="1" applyBorder="1" applyAlignment="1">
      <alignment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26" fillId="0" borderId="0" xfId="0" applyFont="1" applyAlignment="1">
      <alignment wrapText="1"/>
    </xf>
    <xf numFmtId="0" fontId="0" fillId="0" borderId="14" xfId="0" applyFont="1" applyBorder="1" applyAlignment="1">
      <alignment horizontal="center" vertical="center"/>
    </xf>
    <xf numFmtId="0" fontId="0" fillId="0" borderId="23" xfId="0" applyFont="1" applyBorder="1" applyAlignment="1">
      <alignment horizontal="center" vertical="center"/>
    </xf>
    <xf numFmtId="3" fontId="26" fillId="0" borderId="31" xfId="0" applyNumberFormat="1" applyFont="1" applyBorder="1" applyAlignment="1" applyProtection="1">
      <alignment horizontal="center" vertical="center" wrapText="1"/>
      <protection hidden="1"/>
    </xf>
    <xf numFmtId="0" fontId="0" fillId="0" borderId="25" xfId="0" applyFont="1" applyBorder="1" applyAlignment="1">
      <alignment horizontal="center" vertical="center"/>
    </xf>
    <xf numFmtId="3" fontId="26" fillId="0" borderId="33" xfId="0" applyNumberFormat="1" applyFont="1" applyBorder="1" applyAlignment="1" applyProtection="1">
      <alignment horizontal="center" vertical="center" wrapText="1"/>
      <protection hidden="1"/>
    </xf>
    <xf numFmtId="3" fontId="5" fillId="35" borderId="62" xfId="0" applyNumberFormat="1" applyFont="1" applyFill="1" applyBorder="1" applyAlignment="1">
      <alignment horizontal="center"/>
    </xf>
    <xf numFmtId="0" fontId="5" fillId="0" borderId="55" xfId="0" applyFont="1" applyFill="1" applyBorder="1" applyAlignment="1">
      <alignment horizontal="left"/>
    </xf>
    <xf numFmtId="0" fontId="5" fillId="0" borderId="0" xfId="0" applyFont="1" applyAlignment="1" applyProtection="1">
      <alignment vertical="center" wrapText="1"/>
      <protection hidden="1"/>
    </xf>
    <xf numFmtId="0" fontId="0" fillId="0" borderId="0" xfId="0" applyFont="1" applyAlignment="1">
      <alignment horizontal="center"/>
    </xf>
    <xf numFmtId="9" fontId="0" fillId="0" borderId="0" xfId="59" applyFont="1" applyAlignment="1">
      <alignment/>
    </xf>
    <xf numFmtId="0" fontId="5" fillId="35" borderId="24" xfId="0" applyFont="1" applyFill="1" applyBorder="1" applyAlignment="1">
      <alignment horizontal="center" vertical="center" wrapText="1"/>
    </xf>
    <xf numFmtId="3" fontId="5" fillId="36" borderId="29" xfId="0" applyNumberFormat="1" applyFont="1" applyFill="1" applyBorder="1" applyAlignment="1" applyProtection="1">
      <alignment horizontal="center" vertical="center"/>
      <protection hidden="1"/>
    </xf>
    <xf numFmtId="168" fontId="0" fillId="0" borderId="44" xfId="0" applyNumberFormat="1" applyFont="1" applyBorder="1" applyAlignment="1" applyProtection="1">
      <alignment vertical="center" wrapText="1"/>
      <protection locked="0"/>
    </xf>
    <xf numFmtId="3" fontId="0" fillId="0" borderId="44" xfId="0" applyNumberFormat="1" applyFont="1" applyBorder="1" applyAlignment="1" applyProtection="1">
      <alignment horizontal="center" vertical="center"/>
      <protection locked="0"/>
    </xf>
    <xf numFmtId="3" fontId="0" fillId="0" borderId="44" xfId="0" applyNumberFormat="1" applyFont="1" applyBorder="1" applyAlignment="1" applyProtection="1">
      <alignment horizontal="center" vertical="center"/>
      <protection/>
    </xf>
    <xf numFmtId="4" fontId="0" fillId="0" borderId="39" xfId="0" applyNumberFormat="1" applyFont="1" applyBorder="1" applyAlignment="1" applyProtection="1">
      <alignment vertical="center" wrapText="1"/>
      <protection locked="0"/>
    </xf>
    <xf numFmtId="3" fontId="0" fillId="0" borderId="3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locked="0"/>
    </xf>
    <xf numFmtId="168" fontId="0" fillId="0" borderId="23" xfId="0" applyNumberFormat="1"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3" fontId="0" fillId="0" borderId="23" xfId="0" applyNumberFormat="1" applyFont="1" applyBorder="1" applyAlignment="1" applyProtection="1">
      <alignment horizontal="center" vertical="center"/>
      <protection locked="0"/>
    </xf>
    <xf numFmtId="4" fontId="0" fillId="0" borderId="17" xfId="0" applyNumberFormat="1" applyFont="1" applyBorder="1" applyAlignment="1" applyProtection="1">
      <alignment vertical="center" wrapText="1"/>
      <protection locked="0"/>
    </xf>
    <xf numFmtId="0" fontId="0" fillId="0" borderId="25" xfId="0" applyNumberFormat="1" applyFont="1" applyBorder="1" applyAlignment="1" applyProtection="1">
      <alignment horizontal="center" vertical="center" wrapText="1"/>
      <protection locked="0"/>
    </xf>
    <xf numFmtId="168" fontId="0" fillId="0" borderId="28" xfId="0" applyNumberFormat="1"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3" fontId="0" fillId="0" borderId="28" xfId="0" applyNumberFormat="1" applyFont="1" applyBorder="1" applyAlignment="1" applyProtection="1">
      <alignment horizontal="center" vertical="center"/>
      <protection locked="0"/>
    </xf>
    <xf numFmtId="4" fontId="0" fillId="0" borderId="19" xfId="0" applyNumberFormat="1" applyFont="1" applyBorder="1" applyAlignment="1" applyProtection="1">
      <alignment vertical="center" wrapText="1"/>
      <protection locked="0"/>
    </xf>
    <xf numFmtId="3" fontId="5" fillId="36" borderId="63" xfId="0" applyNumberFormat="1" applyFont="1" applyFill="1" applyBorder="1" applyAlignment="1" applyProtection="1">
      <alignment horizontal="center" vertical="center"/>
      <protection hidden="1"/>
    </xf>
    <xf numFmtId="0" fontId="0" fillId="0" borderId="34" xfId="0" applyNumberFormat="1" applyFont="1" applyBorder="1" applyAlignment="1" applyProtection="1">
      <alignment horizontal="center" vertical="center"/>
      <protection locked="0"/>
    </xf>
    <xf numFmtId="168" fontId="0" fillId="0" borderId="43" xfId="0" applyNumberFormat="1" applyFont="1" applyBorder="1" applyAlignment="1" applyProtection="1">
      <alignment vertical="center" wrapText="1"/>
      <protection locked="0"/>
    </xf>
    <xf numFmtId="0" fontId="0" fillId="0" borderId="60" xfId="0" applyFont="1" applyBorder="1" applyAlignment="1" applyProtection="1">
      <alignment vertical="center" wrapText="1"/>
      <protection locked="0"/>
    </xf>
    <xf numFmtId="3" fontId="0" fillId="0" borderId="60" xfId="0" applyNumberFormat="1" applyFont="1" applyBorder="1" applyAlignment="1" applyProtection="1">
      <alignment horizontal="center" vertical="center"/>
      <protection locked="0"/>
    </xf>
    <xf numFmtId="4" fontId="0" fillId="0" borderId="64" xfId="0" applyNumberFormat="1" applyFont="1" applyBorder="1" applyAlignment="1" applyProtection="1">
      <alignment vertical="center" wrapText="1"/>
      <protection locked="0"/>
    </xf>
    <xf numFmtId="3" fontId="0" fillId="0" borderId="35" xfId="0" applyNumberFormat="1" applyFont="1" applyFill="1" applyBorder="1" applyAlignment="1" applyProtection="1">
      <alignment horizontal="center" vertical="center"/>
      <protection hidden="1"/>
    </xf>
    <xf numFmtId="0" fontId="0" fillId="0" borderId="14" xfId="0" applyNumberFormat="1" applyFont="1" applyBorder="1" applyAlignment="1" applyProtection="1">
      <alignment horizontal="center" vertical="center"/>
      <protection locked="0"/>
    </xf>
    <xf numFmtId="168" fontId="0" fillId="0" borderId="26" xfId="0" applyNumberFormat="1" applyFont="1" applyBorder="1" applyAlignment="1" applyProtection="1">
      <alignment vertical="center" wrapText="1"/>
      <protection locked="0"/>
    </xf>
    <xf numFmtId="168" fontId="0" fillId="0" borderId="37" xfId="0" applyNumberFormat="1"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3" fontId="0" fillId="0" borderId="27" xfId="0" applyNumberFormat="1" applyFont="1" applyBorder="1" applyAlignment="1" applyProtection="1">
      <alignment horizontal="center" vertical="center"/>
      <protection locked="0"/>
    </xf>
    <xf numFmtId="4" fontId="0" fillId="0" borderId="65" xfId="0" applyNumberFormat="1" applyFont="1" applyBorder="1" applyAlignment="1" applyProtection="1">
      <alignment vertical="center" wrapText="1"/>
      <protection locked="0"/>
    </xf>
    <xf numFmtId="3" fontId="5" fillId="36" borderId="57" xfId="0" applyNumberFormat="1" applyFont="1" applyFill="1" applyBorder="1" applyAlignment="1" applyProtection="1">
      <alignment horizontal="center" vertical="center"/>
      <protection hidden="1"/>
    </xf>
    <xf numFmtId="3" fontId="0" fillId="0" borderId="61"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vertical="top" wrapText="1"/>
      <protection/>
    </xf>
    <xf numFmtId="0" fontId="0" fillId="0" borderId="23" xfId="0" applyFont="1" applyBorder="1" applyAlignment="1">
      <alignment horizontal="center"/>
    </xf>
    <xf numFmtId="0" fontId="26" fillId="0" borderId="23" xfId="0" applyFont="1" applyBorder="1" applyAlignment="1">
      <alignment horizontal="center" wrapText="1"/>
    </xf>
    <xf numFmtId="3" fontId="26" fillId="0" borderId="23" xfId="0" applyNumberFormat="1" applyFont="1" applyBorder="1" applyAlignment="1" applyProtection="1">
      <alignment horizontal="center" wrapText="1"/>
      <protection hidden="1"/>
    </xf>
    <xf numFmtId="0" fontId="0" fillId="0" borderId="23" xfId="0" applyFont="1" applyBorder="1" applyAlignment="1">
      <alignment/>
    </xf>
    <xf numFmtId="3" fontId="0" fillId="0" borderId="23" xfId="0" applyNumberFormat="1" applyFont="1" applyBorder="1" applyAlignment="1" applyProtection="1">
      <alignment horizontal="center"/>
      <protection hidden="1"/>
    </xf>
    <xf numFmtId="0" fontId="3" fillId="0" borderId="0" xfId="0" applyFont="1" applyFill="1" applyBorder="1" applyAlignment="1" applyProtection="1">
      <alignment horizontal="center" vertical="center" wrapText="1"/>
      <protection hidden="1"/>
    </xf>
    <xf numFmtId="0" fontId="5" fillId="35" borderId="22" xfId="0" applyFont="1" applyFill="1" applyBorder="1" applyAlignment="1">
      <alignment horizontal="center" vertical="center"/>
    </xf>
    <xf numFmtId="0" fontId="5" fillId="35" borderId="24" xfId="0" applyFont="1" applyFill="1" applyBorder="1" applyAlignment="1">
      <alignment horizontal="center" vertical="center"/>
    </xf>
    <xf numFmtId="0" fontId="0" fillId="0" borderId="0" xfId="0" applyFont="1" applyFill="1" applyAlignment="1">
      <alignment/>
    </xf>
    <xf numFmtId="3" fontId="5" fillId="43" borderId="66" xfId="0" applyNumberFormat="1" applyFont="1" applyFill="1" applyBorder="1" applyAlignment="1" applyProtection="1">
      <alignment horizontal="center"/>
      <protection hidden="1"/>
    </xf>
    <xf numFmtId="0" fontId="14" fillId="35" borderId="48" xfId="53" applyFont="1" applyFill="1" applyBorder="1" applyAlignment="1" applyProtection="1">
      <alignment horizontal="center"/>
      <protection/>
    </xf>
    <xf numFmtId="3" fontId="5" fillId="35" borderId="24" xfId="0" applyNumberFormat="1" applyFont="1" applyFill="1" applyBorder="1" applyAlignment="1">
      <alignment horizontal="center"/>
    </xf>
    <xf numFmtId="0" fontId="5" fillId="0" borderId="20" xfId="0" applyFont="1" applyFill="1" applyBorder="1" applyAlignment="1">
      <alignment horizontal="left"/>
    </xf>
    <xf numFmtId="0" fontId="5" fillId="35" borderId="54" xfId="0" applyFont="1" applyFill="1" applyBorder="1" applyAlignment="1">
      <alignment horizontal="center" vertical="center" wrapText="1"/>
    </xf>
    <xf numFmtId="0" fontId="0" fillId="0" borderId="44" xfId="0" applyFont="1" applyBorder="1" applyAlignment="1" applyProtection="1">
      <alignment vertical="center" wrapText="1"/>
      <protection locked="0"/>
    </xf>
    <xf numFmtId="1" fontId="0" fillId="0" borderId="34"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 fontId="0" fillId="0" borderId="55" xfId="0" applyNumberFormat="1" applyFont="1" applyBorder="1" applyAlignment="1" applyProtection="1">
      <alignment horizontal="center" vertical="center" wrapText="1"/>
      <protection locked="0"/>
    </xf>
    <xf numFmtId="0" fontId="0" fillId="0" borderId="67" xfId="0" applyFont="1" applyBorder="1" applyAlignment="1" applyProtection="1">
      <alignment vertical="top" wrapText="1"/>
      <protection hidden="1"/>
    </xf>
    <xf numFmtId="3" fontId="5" fillId="43" borderId="62" xfId="0" applyNumberFormat="1" applyFont="1" applyFill="1" applyBorder="1" applyAlignment="1" applyProtection="1">
      <alignment horizontal="center" vertical="center"/>
      <protection hidden="1"/>
    </xf>
    <xf numFmtId="0" fontId="25" fillId="0" borderId="0" xfId="0" applyFont="1" applyAlignment="1" applyProtection="1">
      <alignment vertical="center"/>
      <protection locked="0"/>
    </xf>
    <xf numFmtId="9" fontId="0" fillId="0" borderId="0" xfId="0" applyNumberFormat="1" applyFont="1" applyAlignment="1">
      <alignment vertical="center"/>
    </xf>
    <xf numFmtId="2" fontId="0" fillId="0" borderId="0" xfId="0" applyNumberFormat="1" applyFont="1" applyAlignment="1">
      <alignment horizontal="center" vertical="center"/>
    </xf>
    <xf numFmtId="0" fontId="14" fillId="35" borderId="48" xfId="53" applyFont="1" applyFill="1" applyBorder="1" applyAlignment="1" applyProtection="1">
      <alignment horizontal="center" vertical="center"/>
      <protection/>
    </xf>
    <xf numFmtId="3" fontId="5" fillId="35" borderId="57" xfId="0" applyNumberFormat="1" applyFont="1" applyFill="1" applyBorder="1" applyAlignment="1">
      <alignment horizontal="center" vertical="center"/>
    </xf>
    <xf numFmtId="3" fontId="0" fillId="0" borderId="0" xfId="0" applyNumberFormat="1" applyFont="1" applyAlignment="1">
      <alignment vertical="center"/>
    </xf>
    <xf numFmtId="0" fontId="5" fillId="0" borderId="20" xfId="0" applyFont="1" applyFill="1" applyBorder="1" applyAlignment="1">
      <alignment horizontal="left" vertical="center"/>
    </xf>
    <xf numFmtId="0" fontId="5" fillId="0" borderId="56" xfId="0" applyFont="1" applyFill="1" applyBorder="1" applyAlignment="1">
      <alignment horizontal="left" vertical="center"/>
    </xf>
    <xf numFmtId="0" fontId="0" fillId="0" borderId="56" xfId="0" applyFont="1" applyFill="1" applyBorder="1" applyAlignment="1">
      <alignment vertical="center"/>
    </xf>
    <xf numFmtId="0" fontId="5" fillId="0" borderId="62" xfId="0" applyFont="1" applyFill="1" applyBorder="1" applyAlignment="1">
      <alignment horizontal="left" vertical="center"/>
    </xf>
    <xf numFmtId="4" fontId="5" fillId="35" borderId="62" xfId="0" applyNumberFormat="1" applyFont="1" applyFill="1" applyBorder="1" applyAlignment="1">
      <alignment horizontal="center" vertical="center"/>
    </xf>
    <xf numFmtId="9" fontId="0" fillId="0" borderId="0" xfId="59" applyFont="1" applyAlignment="1">
      <alignment vertical="center"/>
    </xf>
    <xf numFmtId="3" fontId="5" fillId="36" borderId="58" xfId="0" applyNumberFormat="1" applyFont="1" applyFill="1" applyBorder="1" applyAlignment="1" applyProtection="1">
      <alignment horizontal="center" vertical="center" wrapText="1"/>
      <protection hidden="1"/>
    </xf>
    <xf numFmtId="3" fontId="0" fillId="0" borderId="0" xfId="0" applyNumberFormat="1" applyFont="1" applyAlignment="1" applyProtection="1">
      <alignment horizontal="center" vertical="center"/>
      <protection locked="0"/>
    </xf>
    <xf numFmtId="0" fontId="0" fillId="0" borderId="60"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locked="0"/>
    </xf>
    <xf numFmtId="168" fontId="0" fillId="0" borderId="27" xfId="0" applyNumberFormat="1" applyFont="1" applyBorder="1" applyAlignment="1" applyProtection="1">
      <alignment horizontal="center" vertical="center" wrapText="1"/>
      <protection locked="0"/>
    </xf>
    <xf numFmtId="1" fontId="0" fillId="0" borderId="27" xfId="0" applyNumberFormat="1" applyFont="1" applyBorder="1" applyAlignment="1" applyProtection="1">
      <alignment horizontal="center" vertical="center" wrapText="1"/>
      <protection locked="0"/>
    </xf>
    <xf numFmtId="3" fontId="0" fillId="0" borderId="27"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3" fontId="5" fillId="36" borderId="24" xfId="0" applyNumberFormat="1" applyFont="1" applyFill="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60" xfId="0" applyFont="1" applyBorder="1" applyAlignment="1" applyProtection="1">
      <alignment horizontal="center" vertical="center" wrapText="1"/>
      <protection hidden="1"/>
    </xf>
    <xf numFmtId="1" fontId="0" fillId="0" borderId="60" xfId="0" applyNumberFormat="1"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0"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hidden="1"/>
    </xf>
    <xf numFmtId="0" fontId="0" fillId="0" borderId="23" xfId="0" applyFont="1" applyBorder="1" applyAlignment="1" applyProtection="1">
      <alignment horizontal="center" vertical="center" wrapText="1"/>
      <protection hidden="1"/>
    </xf>
    <xf numFmtId="1" fontId="0" fillId="0" borderId="23" xfId="0" applyNumberFormat="1"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3" xfId="0" applyNumberFormat="1" applyFont="1" applyBorder="1" applyAlignment="1" applyProtection="1">
      <alignment horizontal="center" vertical="center"/>
      <protection locked="0"/>
    </xf>
    <xf numFmtId="0" fontId="0" fillId="0" borderId="36" xfId="0" applyFont="1" applyBorder="1" applyAlignment="1" applyProtection="1">
      <alignment horizontal="center" vertical="center"/>
      <protection hidden="1"/>
    </xf>
    <xf numFmtId="0" fontId="0" fillId="0" borderId="27" xfId="0" applyFont="1" applyBorder="1" applyAlignment="1" applyProtection="1">
      <alignment horizontal="center" vertical="center" wrapText="1"/>
      <protection hidden="1"/>
    </xf>
    <xf numFmtId="1" fontId="0" fillId="0" borderId="27" xfId="0" applyNumberFormat="1"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27"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hidden="1"/>
    </xf>
    <xf numFmtId="0" fontId="0" fillId="0" borderId="42" xfId="0" applyNumberFormat="1" applyFont="1" applyBorder="1" applyAlignment="1" applyProtection="1">
      <alignment horizontal="center" vertical="center" wrapText="1"/>
      <protection hidden="1"/>
    </xf>
    <xf numFmtId="0" fontId="0" fillId="0" borderId="64" xfId="0" applyFont="1" applyBorder="1" applyAlignment="1" applyProtection="1">
      <alignment horizontal="center" vertical="center" wrapText="1"/>
      <protection hidden="1"/>
    </xf>
    <xf numFmtId="1" fontId="0" fillId="0" borderId="64" xfId="0" applyNumberFormat="1" applyFont="1" applyBorder="1" applyAlignment="1" applyProtection="1">
      <alignment horizontal="center" vertical="center"/>
      <protection hidden="1"/>
    </xf>
    <xf numFmtId="1" fontId="0" fillId="0" borderId="60"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hidden="1"/>
    </xf>
    <xf numFmtId="0" fontId="0" fillId="0" borderId="26" xfId="0" applyNumberFormat="1" applyFont="1" applyBorder="1" applyAlignment="1" applyProtection="1">
      <alignment horizontal="center" vertical="center" wrapText="1"/>
      <protection hidden="1"/>
    </xf>
    <xf numFmtId="1" fontId="0" fillId="0" borderId="23" xfId="0" applyNumberFormat="1" applyFont="1" applyBorder="1" applyAlignment="1" applyProtection="1">
      <alignment horizontal="center" vertical="center"/>
      <protection locked="0"/>
    </xf>
    <xf numFmtId="0" fontId="0" fillId="0" borderId="36" xfId="0" applyNumberFormat="1" applyFont="1" applyBorder="1" applyAlignment="1" applyProtection="1">
      <alignment horizontal="center" vertical="center"/>
      <protection hidden="1"/>
    </xf>
    <xf numFmtId="0" fontId="0" fillId="0" borderId="37" xfId="0" applyNumberFormat="1" applyFont="1" applyBorder="1" applyAlignment="1" applyProtection="1">
      <alignment horizontal="center" vertical="center" wrapText="1"/>
      <protection hidden="1"/>
    </xf>
    <xf numFmtId="1" fontId="0" fillId="0" borderId="27"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44" xfId="0" applyFont="1" applyBorder="1" applyAlignment="1" applyProtection="1">
      <alignment horizontal="center" vertical="center" wrapText="1"/>
      <protection locked="0"/>
    </xf>
    <xf numFmtId="1" fontId="0" fillId="0" borderId="44" xfId="0" applyNumberFormat="1"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1" fontId="0" fillId="0" borderId="60"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protection hidden="1" locked="0"/>
    </xf>
    <xf numFmtId="0" fontId="0" fillId="0" borderId="55" xfId="0" applyFont="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1" fontId="0" fillId="0" borderId="68" xfId="0" applyNumberFormat="1" applyFont="1" applyBorder="1" applyAlignment="1" applyProtection="1">
      <alignment horizontal="center" vertical="center" wrapText="1"/>
      <protection locked="0"/>
    </xf>
    <xf numFmtId="0" fontId="0" fillId="0" borderId="0" xfId="0" applyFont="1" applyFill="1" applyAlignment="1" applyProtection="1">
      <alignment vertical="center"/>
      <protection hidden="1"/>
    </xf>
    <xf numFmtId="0" fontId="0" fillId="0" borderId="0" xfId="0" applyFont="1" applyFill="1" applyAlignment="1" applyProtection="1">
      <alignment horizontal="left" vertical="center" wrapText="1"/>
      <protection hidden="1"/>
    </xf>
    <xf numFmtId="0" fontId="26" fillId="0" borderId="23" xfId="0" applyFont="1" applyBorder="1" applyAlignment="1">
      <alignment horizontal="center" vertical="center" wrapText="1"/>
    </xf>
    <xf numFmtId="0" fontId="0" fillId="0" borderId="23" xfId="0" applyFont="1" applyBorder="1" applyAlignment="1">
      <alignment horizontal="center" vertical="center" wrapText="1"/>
    </xf>
    <xf numFmtId="3" fontId="26" fillId="0" borderId="23" xfId="0" applyNumberFormat="1" applyFont="1" applyBorder="1" applyAlignment="1" applyProtection="1">
      <alignment horizontal="center" vertical="center" wrapText="1"/>
      <protection hidden="1"/>
    </xf>
    <xf numFmtId="0" fontId="0" fillId="0" borderId="23" xfId="0" applyFont="1" applyBorder="1" applyAlignment="1">
      <alignment vertical="center"/>
    </xf>
    <xf numFmtId="0" fontId="0" fillId="0" borderId="0" xfId="0" applyFont="1" applyAlignment="1" applyProtection="1">
      <alignment vertical="center"/>
      <protection locked="0"/>
    </xf>
    <xf numFmtId="0" fontId="14" fillId="35" borderId="57" xfId="53" applyFont="1" applyFill="1" applyBorder="1" applyAlignment="1" applyProtection="1">
      <alignment horizontal="center" vertical="center"/>
      <protection/>
    </xf>
    <xf numFmtId="3" fontId="0" fillId="0" borderId="0" xfId="0" applyNumberFormat="1" applyFont="1" applyAlignment="1" applyProtection="1">
      <alignment vertical="center"/>
      <protection locked="0"/>
    </xf>
    <xf numFmtId="0" fontId="5" fillId="0" borderId="20" xfId="0" applyFont="1" applyBorder="1" applyAlignment="1">
      <alignment horizontal="left" vertical="center"/>
    </xf>
    <xf numFmtId="3" fontId="5" fillId="36" borderId="24" xfId="0" applyNumberFormat="1" applyFont="1" applyFill="1" applyBorder="1" applyAlignment="1" applyProtection="1">
      <alignment horizontal="center" vertical="center" wrapText="1"/>
      <protection hidden="1"/>
    </xf>
    <xf numFmtId="1" fontId="0" fillId="0" borderId="11" xfId="0" applyNumberFormat="1" applyFont="1" applyBorder="1" applyAlignment="1" applyProtection="1">
      <alignment horizontal="center" vertical="center"/>
      <protection locked="0"/>
    </xf>
    <xf numFmtId="1" fontId="0" fillId="0" borderId="34" xfId="0" applyNumberFormat="1" applyFont="1" applyBorder="1" applyAlignment="1" applyProtection="1">
      <alignment horizontal="center" vertical="center"/>
      <protection locked="0"/>
    </xf>
    <xf numFmtId="1" fontId="0" fillId="0" borderId="55" xfId="0" applyNumberFormat="1" applyFont="1" applyBorder="1" applyAlignment="1" applyProtection="1">
      <alignment horizontal="center" vertical="center"/>
      <protection locked="0"/>
    </xf>
    <xf numFmtId="1" fontId="0" fillId="0" borderId="14" xfId="0" applyNumberFormat="1" applyFont="1" applyBorder="1" applyAlignment="1" applyProtection="1">
      <alignment horizontal="center" vertical="center"/>
      <protection locked="0"/>
    </xf>
    <xf numFmtId="1" fontId="0" fillId="0" borderId="25" xfId="0" applyNumberFormat="1" applyFont="1" applyBorder="1" applyAlignment="1" applyProtection="1">
      <alignment horizontal="center" vertical="center"/>
      <protection locked="0"/>
    </xf>
    <xf numFmtId="3" fontId="0" fillId="0" borderId="23" xfId="0" applyNumberFormat="1" applyFont="1" applyBorder="1" applyAlignment="1" applyProtection="1">
      <alignment horizontal="center" vertical="center"/>
      <protection hidden="1"/>
    </xf>
    <xf numFmtId="3" fontId="0" fillId="0" borderId="23" xfId="0" applyNumberFormat="1" applyFont="1" applyBorder="1" applyAlignment="1">
      <alignment horizontal="center" vertical="center"/>
    </xf>
    <xf numFmtId="3" fontId="5" fillId="35" borderId="54" xfId="0" applyNumberFormat="1" applyFont="1" applyFill="1" applyBorder="1" applyAlignment="1">
      <alignment horizontal="center" vertical="center"/>
    </xf>
    <xf numFmtId="4" fontId="5" fillId="35" borderId="24" xfId="0" applyNumberFormat="1" applyFont="1" applyFill="1" applyBorder="1" applyAlignment="1">
      <alignment horizontal="center" vertical="center"/>
    </xf>
    <xf numFmtId="168" fontId="0" fillId="0" borderId="23" xfId="0" applyNumberFormat="1" applyFont="1" applyFill="1" applyBorder="1" applyAlignment="1" applyProtection="1">
      <alignment vertical="center" wrapText="1"/>
      <protection locked="0"/>
    </xf>
    <xf numFmtId="0" fontId="0" fillId="0" borderId="11" xfId="0" applyNumberFormat="1" applyFont="1" applyFill="1" applyBorder="1" applyAlignment="1" applyProtection="1">
      <alignment horizontal="center" vertical="center" wrapText="1"/>
      <protection locked="0"/>
    </xf>
    <xf numFmtId="168" fontId="0" fillId="0" borderId="44" xfId="0" applyNumberFormat="1" applyFont="1" applyFill="1" applyBorder="1" applyAlignment="1" applyProtection="1">
      <alignment vertical="center" wrapText="1"/>
      <protection locked="0"/>
    </xf>
    <xf numFmtId="3" fontId="0" fillId="0" borderId="44" xfId="0" applyNumberFormat="1" applyFont="1" applyFill="1" applyBorder="1" applyAlignment="1" applyProtection="1">
      <alignment horizontal="center" vertical="center" wrapText="1"/>
      <protection locked="0"/>
    </xf>
    <xf numFmtId="0" fontId="0" fillId="0" borderId="34" xfId="0" applyNumberFormat="1" applyFont="1" applyFill="1" applyBorder="1" applyAlignment="1" applyProtection="1">
      <alignment horizontal="center" vertical="center" wrapText="1"/>
      <protection locked="0"/>
    </xf>
    <xf numFmtId="3" fontId="0" fillId="0" borderId="23" xfId="0" applyNumberFormat="1" applyFont="1" applyFill="1" applyBorder="1" applyAlignment="1" applyProtection="1">
      <alignment horizontal="center" vertical="center" wrapText="1"/>
      <protection locked="0"/>
    </xf>
    <xf numFmtId="0" fontId="0" fillId="0" borderId="23" xfId="0" applyFont="1" applyFill="1" applyBorder="1" applyAlignment="1" applyProtection="1">
      <alignment vertical="center" wrapText="1"/>
      <protection locked="0"/>
    </xf>
    <xf numFmtId="4" fontId="0" fillId="0" borderId="23" xfId="0" applyNumberFormat="1" applyFont="1" applyFill="1" applyBorder="1" applyAlignment="1" applyProtection="1">
      <alignment horizontal="center" vertical="center" wrapText="1"/>
      <protection locked="0"/>
    </xf>
    <xf numFmtId="0" fontId="0" fillId="0" borderId="55" xfId="0" applyNumberFormat="1" applyFont="1" applyFill="1" applyBorder="1" applyAlignment="1" applyProtection="1">
      <alignment horizontal="center" vertical="center" wrapText="1"/>
      <protection locked="0"/>
    </xf>
    <xf numFmtId="168" fontId="0" fillId="0" borderId="28" xfId="0" applyNumberFormat="1" applyFont="1" applyFill="1" applyBorder="1" applyAlignment="1" applyProtection="1">
      <alignment vertical="center" wrapText="1"/>
      <protection locked="0"/>
    </xf>
    <xf numFmtId="3" fontId="0" fillId="0" borderId="28" xfId="0" applyNumberFormat="1" applyFont="1" applyFill="1" applyBorder="1" applyAlignment="1" applyProtection="1">
      <alignment horizontal="center" vertical="center"/>
      <protection locked="0"/>
    </xf>
    <xf numFmtId="3" fontId="0" fillId="0" borderId="28" xfId="0" applyNumberFormat="1" applyFont="1" applyFill="1" applyBorder="1" applyAlignment="1" applyProtection="1">
      <alignment horizontal="center" vertical="center" wrapText="1"/>
      <protection locked="0"/>
    </xf>
    <xf numFmtId="3" fontId="5" fillId="43" borderId="63" xfId="0" applyNumberFormat="1" applyFont="1" applyFill="1" applyBorder="1" applyAlignment="1" applyProtection="1">
      <alignment horizontal="center"/>
      <protection hidden="1"/>
    </xf>
    <xf numFmtId="0" fontId="14" fillId="35" borderId="21" xfId="53" applyFont="1" applyFill="1" applyBorder="1" applyAlignment="1" applyProtection="1">
      <alignment horizontal="center"/>
      <protection/>
    </xf>
    <xf numFmtId="0" fontId="5" fillId="35" borderId="23" xfId="0" applyFont="1" applyFill="1" applyBorder="1" applyAlignment="1">
      <alignment horizontal="center" vertical="center" wrapText="1"/>
    </xf>
    <xf numFmtId="3" fontId="5" fillId="36" borderId="60" xfId="0" applyNumberFormat="1" applyFont="1" applyFill="1" applyBorder="1" applyAlignment="1" applyProtection="1">
      <alignment horizontal="center"/>
      <protection hidden="1"/>
    </xf>
    <xf numFmtId="3" fontId="0" fillId="0" borderId="23" xfId="0" applyNumberFormat="1" applyFont="1" applyFill="1" applyBorder="1" applyAlignment="1" applyProtection="1">
      <alignment horizontal="center" vertical="center" wrapText="1"/>
      <protection hidden="1"/>
    </xf>
    <xf numFmtId="1" fontId="0" fillId="0" borderId="23" xfId="0" applyNumberFormat="1" applyFont="1" applyBorder="1" applyAlignment="1" applyProtection="1">
      <alignment horizontal="center" wrapText="1"/>
      <protection locked="0"/>
    </xf>
    <xf numFmtId="3" fontId="0" fillId="0" borderId="23" xfId="0" applyNumberFormat="1" applyFont="1" applyFill="1" applyBorder="1" applyAlignment="1" applyProtection="1">
      <alignment horizontal="center"/>
      <protection hidden="1"/>
    </xf>
    <xf numFmtId="0" fontId="14" fillId="35" borderId="57" xfId="53" applyFont="1" applyFill="1" applyBorder="1" applyAlignment="1" applyProtection="1">
      <alignment horizontal="center"/>
      <protection/>
    </xf>
    <xf numFmtId="3" fontId="5" fillId="35" borderId="57" xfId="0" applyNumberFormat="1" applyFont="1" applyFill="1" applyBorder="1" applyAlignment="1">
      <alignment horizontal="center"/>
    </xf>
    <xf numFmtId="0" fontId="5" fillId="0" borderId="69" xfId="0" applyFont="1" applyFill="1" applyBorder="1" applyAlignment="1">
      <alignment horizontal="left"/>
    </xf>
    <xf numFmtId="3" fontId="0" fillId="0" borderId="68" xfId="0" applyNumberFormat="1" applyFont="1" applyBorder="1" applyAlignment="1" applyProtection="1">
      <alignment horizontal="center" vertical="center" wrapText="1"/>
      <protection locked="0"/>
    </xf>
    <xf numFmtId="1" fontId="0" fillId="0" borderId="14" xfId="0" applyNumberFormat="1" applyFont="1" applyBorder="1" applyAlignment="1" applyProtection="1">
      <alignment horizontal="center" vertical="center" wrapText="1"/>
      <protection locked="0"/>
    </xf>
    <xf numFmtId="1" fontId="0" fillId="0" borderId="36" xfId="0" applyNumberFormat="1" applyFont="1" applyBorder="1" applyAlignment="1" applyProtection="1">
      <alignment horizontal="center" vertical="center" wrapText="1"/>
      <protection locked="0"/>
    </xf>
    <xf numFmtId="1" fontId="0" fillId="0" borderId="25" xfId="0" applyNumberFormat="1" applyFont="1" applyBorder="1" applyAlignment="1" applyProtection="1">
      <alignment horizontal="center" vertical="center" wrapText="1"/>
      <protection locked="0"/>
    </xf>
    <xf numFmtId="1" fontId="0"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xf>
    <xf numFmtId="4" fontId="0" fillId="0" borderId="0" xfId="0" applyNumberFormat="1" applyFont="1" applyFill="1" applyBorder="1" applyAlignment="1">
      <alignment horizontal="center"/>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9" fontId="0" fillId="0" borderId="0" xfId="0" applyNumberFormat="1" applyFont="1" applyAlignment="1">
      <alignment horizontal="center" vertical="center"/>
    </xf>
    <xf numFmtId="9" fontId="0" fillId="0" borderId="0" xfId="0" applyNumberFormat="1" applyFont="1" applyAlignment="1">
      <alignment horizontal="left" vertical="center"/>
    </xf>
    <xf numFmtId="9" fontId="0" fillId="0" borderId="0" xfId="0" applyNumberFormat="1" applyFont="1" applyAlignment="1" applyProtection="1">
      <alignment horizontal="left" vertical="center"/>
      <protection locked="0"/>
    </xf>
    <xf numFmtId="0" fontId="5" fillId="0" borderId="69" xfId="0" applyFont="1" applyFill="1" applyBorder="1" applyAlignment="1">
      <alignment horizontal="left" vertical="center"/>
    </xf>
    <xf numFmtId="0" fontId="5" fillId="35" borderId="11"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35" borderId="30" xfId="0" applyFont="1" applyFill="1" applyBorder="1" applyAlignment="1">
      <alignment horizontal="center" vertical="center" wrapText="1"/>
    </xf>
    <xf numFmtId="3" fontId="5" fillId="43" borderId="57" xfId="0" applyNumberFormat="1" applyFont="1" applyFill="1" applyBorder="1" applyAlignment="1" applyProtection="1">
      <alignment horizontal="center" vertical="center"/>
      <protection locked="0"/>
    </xf>
    <xf numFmtId="0" fontId="0" fillId="0" borderId="57" xfId="0" applyFont="1" applyFill="1" applyBorder="1" applyAlignment="1">
      <alignment horizontal="center" vertical="center"/>
    </xf>
    <xf numFmtId="4" fontId="0" fillId="0" borderId="0" xfId="0" applyNumberFormat="1" applyFont="1" applyAlignment="1" applyProtection="1">
      <alignment vertical="center"/>
      <protection locked="0"/>
    </xf>
    <xf numFmtId="0" fontId="0" fillId="0" borderId="0" xfId="0" applyFont="1" applyAlignment="1">
      <alignment horizontal="left" vertical="center"/>
    </xf>
    <xf numFmtId="1" fontId="0" fillId="0" borderId="0" xfId="0" applyNumberFormat="1" applyFont="1" applyBorder="1" applyAlignment="1" applyProtection="1">
      <alignment horizontal="center" vertical="center"/>
      <protection locked="0"/>
    </xf>
    <xf numFmtId="1"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hidden="1"/>
    </xf>
    <xf numFmtId="0" fontId="5" fillId="0" borderId="0" xfId="0" applyFont="1" applyAlignment="1" applyProtection="1">
      <alignment vertical="center"/>
      <protection locked="0"/>
    </xf>
    <xf numFmtId="0" fontId="5" fillId="0" borderId="0" xfId="0" applyFont="1" applyAlignment="1">
      <alignment vertical="center"/>
    </xf>
    <xf numFmtId="0" fontId="0" fillId="0" borderId="0" xfId="0" applyFont="1" applyAlignment="1" applyProtection="1">
      <alignment vertical="center"/>
      <protection hidden="1"/>
    </xf>
    <xf numFmtId="0" fontId="0" fillId="0" borderId="0" xfId="0" applyFont="1" applyBorder="1" applyAlignment="1" applyProtection="1">
      <alignment horizontal="left" vertical="center" wrapText="1"/>
      <protection hidden="1"/>
    </xf>
    <xf numFmtId="0" fontId="0" fillId="0" borderId="0" xfId="0" applyFont="1" applyFill="1" applyAlignment="1">
      <alignment vertical="center"/>
    </xf>
    <xf numFmtId="0" fontId="0" fillId="0" borderId="48" xfId="0" applyFont="1" applyBorder="1" applyAlignment="1">
      <alignment/>
    </xf>
    <xf numFmtId="3" fontId="5" fillId="0" borderId="54" xfId="0" applyNumberFormat="1" applyFont="1" applyFill="1" applyBorder="1" applyAlignment="1">
      <alignment horizontal="center"/>
    </xf>
    <xf numFmtId="3" fontId="5" fillId="35" borderId="3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14" fillId="0" borderId="14" xfId="53" applyFont="1" applyBorder="1" applyAlignment="1" applyProtection="1">
      <alignment horizontal="center" vertical="center"/>
      <protection/>
    </xf>
    <xf numFmtId="3" fontId="5" fillId="44" borderId="31" xfId="0" applyNumberFormat="1" applyFont="1" applyFill="1" applyBorder="1" applyAlignment="1" applyProtection="1">
      <alignment horizontal="center"/>
      <protection hidden="1"/>
    </xf>
    <xf numFmtId="0" fontId="14" fillId="0" borderId="25" xfId="53" applyFont="1" applyBorder="1" applyAlignment="1" applyProtection="1">
      <alignment horizontal="center" vertical="center"/>
      <protection/>
    </xf>
    <xf numFmtId="3" fontId="5" fillId="44" borderId="33" xfId="0" applyNumberFormat="1" applyFont="1" applyFill="1" applyBorder="1" applyAlignment="1" applyProtection="1">
      <alignment horizontal="center"/>
      <protection hidden="1"/>
    </xf>
    <xf numFmtId="168" fontId="5" fillId="36" borderId="48" xfId="0" applyNumberFormat="1" applyFont="1" applyFill="1" applyBorder="1" applyAlignment="1" applyProtection="1">
      <alignment horizontal="center" vertical="center"/>
      <protection locked="0"/>
    </xf>
    <xf numFmtId="3" fontId="5" fillId="36" borderId="54" xfId="0" applyNumberFormat="1" applyFont="1" applyFill="1" applyBorder="1" applyAlignment="1" applyProtection="1">
      <alignment horizontal="center" vertical="center"/>
      <protection hidden="1"/>
    </xf>
    <xf numFmtId="3" fontId="0" fillId="0" borderId="31" xfId="0" applyNumberFormat="1" applyFont="1" applyFill="1" applyBorder="1" applyAlignment="1" applyProtection="1">
      <alignment horizontal="center" vertical="center"/>
      <protection locked="0"/>
    </xf>
    <xf numFmtId="3" fontId="5" fillId="0" borderId="31" xfId="0" applyNumberFormat="1" applyFont="1" applyFill="1" applyBorder="1" applyAlignment="1" applyProtection="1">
      <alignment horizontal="center" vertical="center"/>
      <protection locked="0"/>
    </xf>
    <xf numFmtId="0" fontId="5" fillId="35" borderId="48" xfId="0" applyFont="1" applyFill="1" applyBorder="1" applyAlignment="1">
      <alignment vertical="center" wrapText="1"/>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9" fontId="0" fillId="0" borderId="0" xfId="0" applyNumberFormat="1" applyFont="1" applyBorder="1" applyAlignment="1">
      <alignment/>
    </xf>
    <xf numFmtId="2" fontId="0" fillId="0" borderId="0" xfId="0" applyNumberFormat="1" applyFont="1" applyBorder="1" applyAlignment="1">
      <alignment/>
    </xf>
    <xf numFmtId="0" fontId="0" fillId="0" borderId="0" xfId="0" applyFont="1" applyBorder="1" applyAlignment="1">
      <alignment horizontal="right"/>
    </xf>
    <xf numFmtId="9" fontId="0" fillId="0" borderId="0" xfId="0" applyNumberFormat="1" applyFont="1" applyBorder="1" applyAlignment="1">
      <alignment horizontal="center"/>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lignment horizontal="center"/>
    </xf>
    <xf numFmtId="168" fontId="5" fillId="36" borderId="11" xfId="0" applyNumberFormat="1" applyFont="1" applyFill="1" applyBorder="1" applyAlignment="1" applyProtection="1">
      <alignment horizontal="center" vertical="center"/>
      <protection locked="0"/>
    </xf>
    <xf numFmtId="3" fontId="0" fillId="0" borderId="33" xfId="0" applyNumberFormat="1" applyFont="1" applyFill="1" applyBorder="1" applyAlignment="1" applyProtection="1">
      <alignment horizontal="center" vertical="center"/>
      <protection locked="0"/>
    </xf>
    <xf numFmtId="3" fontId="5" fillId="44" borderId="31" xfId="0" applyNumberFormat="1" applyFont="1" applyFill="1" applyBorder="1" applyAlignment="1" applyProtection="1">
      <alignment horizontal="center"/>
      <protection locked="0"/>
    </xf>
    <xf numFmtId="168" fontId="0" fillId="0" borderId="27" xfId="0" applyNumberFormat="1" applyFont="1" applyBorder="1" applyAlignment="1" applyProtection="1">
      <alignment vertical="center" wrapText="1"/>
      <protection locked="0"/>
    </xf>
    <xf numFmtId="168" fontId="0" fillId="0" borderId="60" xfId="0" applyNumberFormat="1" applyFont="1" applyBorder="1" applyAlignment="1" applyProtection="1">
      <alignment vertical="center" wrapText="1"/>
      <protection locked="0"/>
    </xf>
    <xf numFmtId="0" fontId="65" fillId="0" borderId="0" xfId="0" applyFont="1" applyAlignment="1">
      <alignment horizontal="center" vertical="center"/>
    </xf>
    <xf numFmtId="0" fontId="0" fillId="0" borderId="0" xfId="0" applyFont="1" applyBorder="1" applyAlignment="1">
      <alignment horizontal="center" vertical="center" wrapText="1"/>
    </xf>
    <xf numFmtId="0" fontId="5" fillId="0" borderId="0" xfId="0" applyFont="1" applyAlignment="1" applyProtection="1">
      <alignment horizontal="left" vertical="center" wrapText="1"/>
      <protection hidden="1"/>
    </xf>
    <xf numFmtId="0" fontId="0" fillId="0" borderId="0" xfId="0" applyFont="1" applyBorder="1" applyAlignment="1" applyProtection="1">
      <alignment horizontal="center"/>
      <protection locked="0"/>
    </xf>
    <xf numFmtId="9" fontId="25" fillId="0" borderId="0" xfId="0" applyNumberFormat="1" applyFont="1" applyAlignment="1" applyProtection="1">
      <alignment vertical="center"/>
      <protection locked="0"/>
    </xf>
    <xf numFmtId="9" fontId="0" fillId="0" borderId="0" xfId="0" applyNumberFormat="1" applyFont="1" applyAlignment="1" applyProtection="1">
      <alignment vertical="center"/>
      <protection locked="0"/>
    </xf>
    <xf numFmtId="1" fontId="0" fillId="0" borderId="0" xfId="0" applyNumberFormat="1" applyFont="1" applyAlignment="1">
      <alignment vertical="center"/>
    </xf>
    <xf numFmtId="1" fontId="0" fillId="0" borderId="0" xfId="0" applyNumberFormat="1" applyFont="1" applyAlignment="1">
      <alignment/>
    </xf>
    <xf numFmtId="4" fontId="3" fillId="0" borderId="0" xfId="0" applyNumberFormat="1" applyFont="1" applyAlignment="1" applyProtection="1">
      <alignment horizontal="center" vertical="center" wrapText="1"/>
      <protection locked="0"/>
    </xf>
    <xf numFmtId="0" fontId="16" fillId="35" borderId="48"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1" fontId="5" fillId="0" borderId="14" xfId="0" applyNumberFormat="1" applyFont="1" applyBorder="1" applyAlignment="1" applyProtection="1">
      <alignment horizontal="center" vertical="center" wrapText="1"/>
      <protection/>
    </xf>
    <xf numFmtId="3" fontId="0" fillId="39" borderId="23" xfId="0" applyNumberFormat="1" applyFont="1" applyFill="1" applyBorder="1" applyAlignment="1" applyProtection="1">
      <alignment horizontal="center" vertical="center"/>
      <protection hidden="1"/>
    </xf>
    <xf numFmtId="0" fontId="0" fillId="33" borderId="34" xfId="0" applyNumberFormat="1" applyFont="1" applyFill="1" applyBorder="1" applyAlignment="1" applyProtection="1">
      <alignment horizontal="center" vertical="center" wrapText="1"/>
      <protection locked="0"/>
    </xf>
    <xf numFmtId="168" fontId="0" fillId="33" borderId="23" xfId="0" applyNumberFormat="1" applyFont="1" applyFill="1" applyBorder="1" applyAlignment="1" applyProtection="1">
      <alignment horizontal="center" vertical="center" wrapText="1"/>
      <protection locked="0"/>
    </xf>
    <xf numFmtId="3" fontId="0" fillId="33" borderId="23"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vertical="center"/>
      <protection locked="0"/>
    </xf>
    <xf numFmtId="3" fontId="5" fillId="45" borderId="31"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xf>
    <xf numFmtId="3" fontId="5" fillId="0" borderId="23" xfId="0" applyNumberFormat="1" applyFont="1" applyBorder="1" applyAlignment="1" applyProtection="1">
      <alignment horizontal="center" vertical="center"/>
      <protection/>
    </xf>
    <xf numFmtId="10" fontId="5" fillId="0" borderId="23" xfId="0" applyNumberFormat="1" applyFont="1" applyBorder="1" applyAlignment="1" applyProtection="1">
      <alignment horizontal="center" vertical="center"/>
      <protection/>
    </xf>
    <xf numFmtId="0" fontId="5" fillId="42" borderId="14" xfId="0" applyFont="1" applyFill="1" applyBorder="1" applyAlignment="1" applyProtection="1">
      <alignment horizontal="left" vertical="center"/>
      <protection/>
    </xf>
    <xf numFmtId="3" fontId="5" fillId="42" borderId="23" xfId="0" applyNumberFormat="1" applyFont="1" applyFill="1" applyBorder="1" applyAlignment="1" applyProtection="1">
      <alignment horizontal="center" vertical="center"/>
      <protection/>
    </xf>
    <xf numFmtId="10" fontId="5" fillId="42" borderId="23" xfId="0" applyNumberFormat="1" applyFont="1" applyFill="1" applyBorder="1" applyAlignment="1" applyProtection="1">
      <alignment horizontal="center" vertical="center"/>
      <protection/>
    </xf>
    <xf numFmtId="3" fontId="5" fillId="42" borderId="28" xfId="0" applyNumberFormat="1" applyFont="1" applyFill="1" applyBorder="1" applyAlignment="1" applyProtection="1">
      <alignment horizontal="center" vertical="center"/>
      <protection/>
    </xf>
    <xf numFmtId="10" fontId="5" fillId="42" borderId="28"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3" fontId="0" fillId="33" borderId="60" xfId="0" applyNumberFormat="1" applyFont="1" applyFill="1" applyBorder="1" applyAlignment="1" applyProtection="1">
      <alignment horizontal="center" vertical="center" wrapText="1"/>
      <protection locked="0"/>
    </xf>
    <xf numFmtId="10" fontId="0" fillId="0" borderId="0" xfId="0" applyNumberFormat="1" applyFont="1" applyAlignment="1" applyProtection="1">
      <alignment horizontal="center" vertical="center"/>
      <protection locked="0"/>
    </xf>
    <xf numFmtId="10" fontId="0" fillId="0" borderId="0" xfId="0" applyNumberFormat="1" applyFont="1" applyAlignment="1">
      <alignment horizontal="center" vertical="center"/>
    </xf>
    <xf numFmtId="0" fontId="0" fillId="33" borderId="14" xfId="0" applyNumberFormat="1" applyFont="1" applyFill="1" applyBorder="1" applyAlignment="1" applyProtection="1">
      <alignment horizontal="center" vertical="center" wrapText="1"/>
      <protection locked="0"/>
    </xf>
    <xf numFmtId="3" fontId="0" fillId="33" borderId="28" xfId="0" applyNumberFormat="1" applyFont="1" applyFill="1" applyBorder="1" applyAlignment="1" applyProtection="1">
      <alignment horizontal="center" vertical="center" wrapText="1"/>
      <protection locked="0"/>
    </xf>
    <xf numFmtId="168" fontId="0" fillId="33" borderId="60" xfId="0" applyNumberFormat="1" applyFont="1" applyFill="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locked="0"/>
    </xf>
    <xf numFmtId="3" fontId="0" fillId="33" borderId="0" xfId="0"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hidden="1"/>
    </xf>
    <xf numFmtId="10" fontId="0" fillId="33" borderId="23" xfId="0" applyNumberFormat="1" applyFont="1" applyFill="1" applyBorder="1" applyAlignment="1" applyProtection="1">
      <alignment horizontal="center" vertical="center" wrapText="1"/>
      <protection locked="0"/>
    </xf>
    <xf numFmtId="10" fontId="0" fillId="33" borderId="44" xfId="0" applyNumberFormat="1" applyFont="1" applyFill="1" applyBorder="1" applyAlignment="1" applyProtection="1">
      <alignment horizontal="center" vertical="center" wrapText="1"/>
      <protection locked="0"/>
    </xf>
    <xf numFmtId="3" fontId="5" fillId="35" borderId="24" xfId="0" applyNumberFormat="1" applyFont="1" applyFill="1" applyBorder="1" applyAlignment="1" applyProtection="1">
      <alignment horizontal="center" vertical="center"/>
      <protection hidden="1"/>
    </xf>
    <xf numFmtId="0" fontId="5" fillId="46" borderId="21" xfId="0" applyNumberFormat="1" applyFont="1" applyFill="1" applyBorder="1" applyAlignment="1" applyProtection="1">
      <alignment horizontal="center" vertical="center" wrapText="1"/>
      <protection hidden="1"/>
    </xf>
    <xf numFmtId="0" fontId="5" fillId="46" borderId="22" xfId="0" applyNumberFormat="1" applyFont="1" applyFill="1" applyBorder="1" applyAlignment="1" applyProtection="1">
      <alignment horizontal="center" vertical="center" wrapText="1"/>
      <protection hidden="1"/>
    </xf>
    <xf numFmtId="3" fontId="5" fillId="46" borderId="24" xfId="0" applyNumberFormat="1" applyFont="1" applyFill="1" applyBorder="1" applyAlignment="1" applyProtection="1">
      <alignment horizontal="center" vertical="center" wrapText="1"/>
      <protection hidden="1"/>
    </xf>
    <xf numFmtId="0" fontId="0" fillId="0" borderId="11" xfId="0" applyNumberFormat="1" applyFont="1" applyBorder="1" applyAlignment="1" applyProtection="1">
      <alignment horizontal="center" vertical="center" wrapText="1"/>
      <protection hidden="1"/>
    </xf>
    <xf numFmtId="0" fontId="0" fillId="0" borderId="44" xfId="0" applyNumberFormat="1" applyFont="1" applyBorder="1" applyAlignment="1" applyProtection="1">
      <alignment horizontal="center" vertical="center" wrapText="1"/>
      <protection hidden="1"/>
    </xf>
    <xf numFmtId="3" fontId="0" fillId="0" borderId="44" xfId="0" applyNumberFormat="1" applyFont="1" applyBorder="1" applyAlignment="1" applyProtection="1">
      <alignment horizontal="center" vertical="center" wrapText="1"/>
      <protection hidden="1"/>
    </xf>
    <xf numFmtId="0" fontId="0" fillId="0" borderId="14" xfId="0" applyNumberFormat="1" applyFont="1" applyBorder="1" applyAlignment="1" applyProtection="1">
      <alignment horizontal="center" vertical="center" wrapText="1"/>
      <protection hidden="1"/>
    </xf>
    <xf numFmtId="0" fontId="0" fillId="0" borderId="23" xfId="0" applyNumberFormat="1" applyFont="1" applyBorder="1" applyAlignment="1" applyProtection="1">
      <alignment horizontal="center" vertical="center" wrapText="1"/>
      <protection hidden="1"/>
    </xf>
    <xf numFmtId="3" fontId="0" fillId="0" borderId="23" xfId="0" applyNumberFormat="1" applyFont="1" applyBorder="1" applyAlignment="1" applyProtection="1">
      <alignment horizontal="center" vertical="center" wrapText="1"/>
      <protection hidden="1"/>
    </xf>
    <xf numFmtId="3" fontId="0" fillId="0" borderId="60" xfId="0" applyNumberFormat="1" applyFont="1" applyBorder="1" applyAlignment="1" applyProtection="1">
      <alignment horizontal="center" vertical="center" wrapText="1"/>
      <protection hidden="1"/>
    </xf>
    <xf numFmtId="0" fontId="0" fillId="0" borderId="25" xfId="0" applyNumberFormat="1" applyFont="1" applyBorder="1" applyAlignment="1" applyProtection="1">
      <alignment horizontal="center" vertical="center" wrapText="1"/>
      <protection hidden="1"/>
    </xf>
    <xf numFmtId="0" fontId="0" fillId="0" borderId="28" xfId="0" applyNumberFormat="1" applyFont="1" applyBorder="1" applyAlignment="1" applyProtection="1">
      <alignment horizontal="center" vertical="center" wrapText="1"/>
      <protection hidden="1"/>
    </xf>
    <xf numFmtId="3" fontId="0" fillId="0" borderId="28" xfId="0" applyNumberFormat="1" applyFont="1" applyBorder="1" applyAlignment="1" applyProtection="1">
      <alignment horizontal="center" vertical="center" wrapText="1"/>
      <protection hidden="1"/>
    </xf>
    <xf numFmtId="3" fontId="0" fillId="0" borderId="68" xfId="0" applyNumberFormat="1" applyFont="1" applyBorder="1" applyAlignment="1" applyProtection="1">
      <alignment horizontal="center" vertical="center" wrapText="1"/>
      <protection hidden="1"/>
    </xf>
    <xf numFmtId="10" fontId="0" fillId="33" borderId="28" xfId="0" applyNumberFormat="1" applyFont="1" applyFill="1" applyBorder="1" applyAlignment="1" applyProtection="1">
      <alignment horizontal="center" vertical="center" wrapText="1"/>
      <protection locked="0"/>
    </xf>
    <xf numFmtId="0" fontId="0" fillId="0" borderId="60" xfId="0" applyFont="1" applyBorder="1" applyAlignment="1" applyProtection="1">
      <alignment horizontal="center" vertical="center"/>
      <protection hidden="1" locked="0"/>
    </xf>
    <xf numFmtId="0" fontId="0" fillId="0" borderId="23" xfId="0" applyFont="1" applyBorder="1" applyAlignment="1" applyProtection="1">
      <alignment horizontal="center" vertical="center"/>
      <protection hidden="1" locked="0"/>
    </xf>
    <xf numFmtId="0" fontId="0" fillId="0" borderId="27" xfId="0" applyFont="1" applyBorder="1" applyAlignment="1" applyProtection="1">
      <alignment horizontal="center" vertical="center"/>
      <protection hidden="1" locked="0"/>
    </xf>
    <xf numFmtId="1" fontId="0" fillId="0" borderId="28" xfId="0" applyNumberFormat="1" applyFont="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protection locked="0"/>
    </xf>
    <xf numFmtId="3" fontId="0" fillId="0" borderId="0" xfId="0" applyNumberFormat="1" applyFont="1" applyBorder="1" applyAlignment="1">
      <alignment vertical="center"/>
    </xf>
    <xf numFmtId="0" fontId="5" fillId="35" borderId="0" xfId="0" applyFont="1" applyFill="1" applyBorder="1" applyAlignment="1" applyProtection="1">
      <alignment vertical="center"/>
      <protection hidden="1"/>
    </xf>
    <xf numFmtId="1" fontId="0" fillId="0" borderId="24" xfId="0" applyNumberFormat="1" applyFont="1" applyBorder="1" applyAlignment="1" applyProtection="1">
      <alignment horizontal="center" vertical="center"/>
      <protection hidden="1"/>
    </xf>
    <xf numFmtId="3" fontId="5" fillId="36" borderId="70" xfId="0" applyNumberFormat="1" applyFont="1" applyFill="1" applyBorder="1" applyAlignment="1" applyProtection="1">
      <alignment horizontal="center" vertical="center"/>
      <protection hidden="1"/>
    </xf>
    <xf numFmtId="4" fontId="0" fillId="0" borderId="23" xfId="0" applyNumberFormat="1" applyFont="1" applyBorder="1" applyAlignment="1" applyProtection="1">
      <alignment vertical="center" wrapText="1"/>
      <protection locked="0"/>
    </xf>
    <xf numFmtId="4" fontId="0" fillId="0" borderId="44" xfId="0" applyNumberFormat="1" applyFont="1" applyBorder="1" applyAlignment="1" applyProtection="1">
      <alignment vertical="center" wrapText="1"/>
      <protection locked="0"/>
    </xf>
    <xf numFmtId="4" fontId="0" fillId="0" borderId="28" xfId="0" applyNumberFormat="1" applyFont="1" applyBorder="1" applyAlignment="1" applyProtection="1">
      <alignment vertical="center" wrapText="1"/>
      <protection locked="0"/>
    </xf>
    <xf numFmtId="0" fontId="0" fillId="0" borderId="11" xfId="0" applyNumberFormat="1"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3" fontId="5" fillId="36" borderId="70" xfId="0" applyNumberFormat="1" applyFont="1" applyFill="1" applyBorder="1" applyAlignment="1" applyProtection="1">
      <alignment horizontal="center"/>
      <protection hidden="1"/>
    </xf>
    <xf numFmtId="0" fontId="3" fillId="0" borderId="0" xfId="0" applyFont="1" applyFill="1" applyAlignment="1">
      <alignment horizontal="center" vertical="center" wrapText="1"/>
    </xf>
    <xf numFmtId="3" fontId="3" fillId="0" borderId="0" xfId="0" applyNumberFormat="1" applyFont="1" applyAlignment="1" applyProtection="1">
      <alignment horizontal="center" vertical="center" wrapText="1"/>
      <protection locked="0"/>
    </xf>
    <xf numFmtId="3" fontId="22"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3" fontId="5" fillId="47" borderId="60" xfId="0" applyNumberFormat="1" applyFont="1" applyFill="1" applyBorder="1" applyAlignment="1" applyProtection="1">
      <alignment horizontal="center" vertical="center" wrapText="1"/>
      <protection locked="0"/>
    </xf>
    <xf numFmtId="3" fontId="5" fillId="47" borderId="23" xfId="0" applyNumberFormat="1" applyFont="1" applyFill="1" applyBorder="1" applyAlignment="1" applyProtection="1">
      <alignment horizontal="center" vertical="center" wrapText="1"/>
      <protection locked="0"/>
    </xf>
    <xf numFmtId="187" fontId="5" fillId="38" borderId="24" xfId="0" applyNumberFormat="1" applyFont="1" applyFill="1" applyBorder="1" applyAlignment="1" applyProtection="1">
      <alignment horizontal="center" vertical="center"/>
      <protection hidden="1"/>
    </xf>
    <xf numFmtId="3" fontId="0" fillId="0" borderId="60" xfId="0" applyNumberFormat="1" applyFont="1" applyFill="1" applyBorder="1" applyAlignment="1" applyProtection="1">
      <alignment horizontal="center" vertical="center"/>
      <protection hidden="1"/>
    </xf>
    <xf numFmtId="3" fontId="5" fillId="36" borderId="23" xfId="0" applyNumberFormat="1" applyFont="1" applyFill="1" applyBorder="1" applyAlignment="1" applyProtection="1">
      <alignment horizontal="center" vertical="center"/>
      <protection hidden="1"/>
    </xf>
    <xf numFmtId="3" fontId="0" fillId="44" borderId="17" xfId="0" applyNumberFormat="1" applyFont="1" applyFill="1" applyBorder="1" applyAlignment="1" applyProtection="1">
      <alignment horizontal="center" vertical="center"/>
      <protection hidden="1"/>
    </xf>
    <xf numFmtId="0" fontId="26" fillId="0" borderId="70" xfId="0" applyFont="1" applyBorder="1" applyAlignment="1" applyProtection="1">
      <alignment wrapText="1"/>
      <protection locked="0"/>
    </xf>
    <xf numFmtId="10" fontId="0" fillId="0" borderId="29" xfId="0" applyNumberFormat="1" applyFont="1" applyBorder="1" applyAlignment="1" applyProtection="1">
      <alignment/>
      <protection locked="0"/>
    </xf>
    <xf numFmtId="10" fontId="0" fillId="0" borderId="63" xfId="0" applyNumberFormat="1" applyFont="1" applyBorder="1" applyAlignment="1" applyProtection="1">
      <alignment/>
      <protection locked="0"/>
    </xf>
    <xf numFmtId="0" fontId="26" fillId="0" borderId="71" xfId="0" applyFont="1" applyBorder="1" applyAlignment="1">
      <alignment wrapText="1"/>
    </xf>
    <xf numFmtId="10" fontId="13" fillId="0" borderId="10" xfId="0" applyNumberFormat="1" applyFont="1" applyBorder="1" applyAlignment="1" applyProtection="1">
      <alignment horizontal="center" vertical="center"/>
      <protection hidden="1"/>
    </xf>
    <xf numFmtId="0" fontId="0" fillId="38" borderId="65" xfId="0" applyFont="1" applyFill="1" applyBorder="1" applyAlignment="1" applyProtection="1">
      <alignment horizontal="center" vertical="center"/>
      <protection hidden="1"/>
    </xf>
    <xf numFmtId="0" fontId="0" fillId="38" borderId="41" xfId="0" applyFill="1" applyBorder="1" applyAlignment="1" applyProtection="1">
      <alignment horizontal="center" vertical="center"/>
      <protection hidden="1"/>
    </xf>
    <xf numFmtId="0" fontId="0" fillId="38" borderId="64"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4" fillId="37" borderId="11" xfId="0" applyFont="1" applyFill="1" applyBorder="1" applyAlignment="1" applyProtection="1">
      <alignment horizontal="center" vertical="center"/>
      <protection locked="0"/>
    </xf>
    <xf numFmtId="0" fontId="8" fillId="0" borderId="44"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4" fillId="37" borderId="72" xfId="0" applyFont="1" applyFill="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8" fillId="0" borderId="67"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4" fillId="37" borderId="72" xfId="0" applyFont="1" applyFill="1" applyBorder="1" applyAlignment="1" applyProtection="1">
      <alignment horizontal="center" vertical="center"/>
      <protection locked="0"/>
    </xf>
    <xf numFmtId="0" fontId="4" fillId="37" borderId="67" xfId="0" applyFont="1" applyFill="1" applyBorder="1" applyAlignment="1" applyProtection="1">
      <alignment horizontal="center" vertical="center"/>
      <protection locked="0"/>
    </xf>
    <xf numFmtId="0" fontId="4" fillId="37" borderId="16" xfId="0" applyFont="1" applyFill="1" applyBorder="1" applyAlignment="1" applyProtection="1">
      <alignment horizontal="center" vertical="center"/>
      <protection locked="0"/>
    </xf>
    <xf numFmtId="0" fontId="4" fillId="37" borderId="25" xfId="0" applyFont="1" applyFill="1" applyBorder="1" applyAlignment="1" applyProtection="1">
      <alignment horizontal="center" vertical="center"/>
      <protection locked="0"/>
    </xf>
    <xf numFmtId="0" fontId="8" fillId="0" borderId="28" xfId="0" applyFont="1" applyBorder="1" applyAlignment="1" applyProtection="1">
      <alignment vertical="center"/>
      <protection locked="0"/>
    </xf>
    <xf numFmtId="0" fontId="8" fillId="0" borderId="33" xfId="0" applyFont="1" applyBorder="1" applyAlignment="1" applyProtection="1">
      <alignment vertical="center"/>
      <protection locked="0"/>
    </xf>
    <xf numFmtId="4" fontId="7" fillId="34" borderId="20" xfId="0" applyNumberFormat="1" applyFont="1" applyFill="1" applyBorder="1" applyAlignment="1" applyProtection="1">
      <alignment horizontal="center" vertical="center"/>
      <protection hidden="1"/>
    </xf>
    <xf numFmtId="4" fontId="7" fillId="34" borderId="56" xfId="0" applyNumberFormat="1" applyFont="1" applyFill="1" applyBorder="1" applyAlignment="1" applyProtection="1">
      <alignment horizontal="center" vertical="center"/>
      <protection hidden="1"/>
    </xf>
    <xf numFmtId="4" fontId="7" fillId="34" borderId="62" xfId="0" applyNumberFormat="1" applyFont="1" applyFill="1" applyBorder="1" applyAlignment="1" applyProtection="1">
      <alignment horizontal="center" vertical="center"/>
      <protection hidden="1"/>
    </xf>
    <xf numFmtId="0" fontId="0" fillId="0" borderId="0" xfId="0" applyFont="1" applyBorder="1" applyAlignment="1">
      <alignment horizontal="center" vertical="center"/>
    </xf>
    <xf numFmtId="0" fontId="5" fillId="35" borderId="20" xfId="0" applyFont="1" applyFill="1" applyBorder="1" applyAlignment="1">
      <alignment horizontal="center"/>
    </xf>
    <xf numFmtId="0" fontId="5" fillId="35" borderId="73" xfId="0" applyFont="1" applyFill="1" applyBorder="1" applyAlignment="1">
      <alignment horizontal="center"/>
    </xf>
    <xf numFmtId="0" fontId="0" fillId="37" borderId="65" xfId="0" applyFont="1" applyFill="1" applyBorder="1" applyAlignment="1" applyProtection="1">
      <alignment horizontal="center" vertical="center"/>
      <protection/>
    </xf>
    <xf numFmtId="0" fontId="0" fillId="0" borderId="41" xfId="0" applyFont="1" applyBorder="1" applyAlignment="1">
      <alignment vertical="center"/>
    </xf>
    <xf numFmtId="0" fontId="0" fillId="0" borderId="37" xfId="0" applyFont="1" applyBorder="1" applyAlignment="1">
      <alignment vertical="center"/>
    </xf>
    <xf numFmtId="0" fontId="0" fillId="37" borderId="74" xfId="0" applyFont="1" applyFill="1" applyBorder="1" applyAlignment="1" applyProtection="1">
      <alignment horizontal="center" vertical="center" wrapText="1"/>
      <protection/>
    </xf>
    <xf numFmtId="0" fontId="0" fillId="0" borderId="0" xfId="0" applyFont="1" applyBorder="1" applyAlignment="1">
      <alignment vertical="center" wrapText="1"/>
    </xf>
    <xf numFmtId="0" fontId="0" fillId="0" borderId="46" xfId="0" applyFont="1" applyBorder="1" applyAlignment="1">
      <alignment vertical="center" wrapText="1"/>
    </xf>
    <xf numFmtId="0" fontId="0" fillId="37" borderId="64" xfId="0" applyFont="1" applyFill="1" applyBorder="1" applyAlignment="1" applyProtection="1">
      <alignment horizontal="center" vertical="center"/>
      <protection/>
    </xf>
    <xf numFmtId="0" fontId="0" fillId="0" borderId="42" xfId="0" applyFont="1" applyBorder="1" applyAlignment="1">
      <alignment vertical="center"/>
    </xf>
    <xf numFmtId="0" fontId="0" fillId="0" borderId="43" xfId="0" applyFont="1" applyBorder="1" applyAlignment="1">
      <alignment vertical="center"/>
    </xf>
    <xf numFmtId="0" fontId="5" fillId="0" borderId="0" xfId="0" applyFont="1" applyAlignment="1" applyProtection="1">
      <alignment horizontal="left" vertical="center" wrapText="1"/>
      <protection hidden="1"/>
    </xf>
    <xf numFmtId="0" fontId="0" fillId="0" borderId="0" xfId="0" applyFont="1" applyBorder="1" applyAlignment="1" applyProtection="1">
      <alignment horizontal="center"/>
      <protection locked="0"/>
    </xf>
    <xf numFmtId="0" fontId="5" fillId="38" borderId="44" xfId="0" applyFont="1" applyFill="1" applyBorder="1" applyAlignment="1" applyProtection="1">
      <alignment horizontal="center" vertical="center"/>
      <protection hidden="1"/>
    </xf>
    <xf numFmtId="0" fontId="5" fillId="38" borderId="30"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42" borderId="64" xfId="0" applyFont="1" applyFill="1" applyBorder="1" applyAlignment="1" applyProtection="1">
      <alignment horizontal="center" vertical="center" wrapText="1"/>
      <protection hidden="1"/>
    </xf>
    <xf numFmtId="0" fontId="0" fillId="42" borderId="42" xfId="0" applyFont="1" applyFill="1" applyBorder="1" applyAlignment="1" applyProtection="1">
      <alignment horizontal="center" vertical="center" wrapText="1"/>
      <protection hidden="1"/>
    </xf>
    <xf numFmtId="0" fontId="0" fillId="42" borderId="43" xfId="0" applyFont="1" applyFill="1" applyBorder="1" applyAlignment="1" applyProtection="1">
      <alignment horizontal="center" vertical="center" wrapText="1"/>
      <protection hidden="1"/>
    </xf>
    <xf numFmtId="0" fontId="0" fillId="42" borderId="74" xfId="0" applyFont="1" applyFill="1" applyBorder="1" applyAlignment="1" applyProtection="1">
      <alignment horizontal="center" vertical="center" wrapText="1"/>
      <protection hidden="1"/>
    </xf>
    <xf numFmtId="0" fontId="0" fillId="42" borderId="0" xfId="0" applyFont="1" applyFill="1" applyBorder="1" applyAlignment="1" applyProtection="1">
      <alignment horizontal="center" vertical="center" wrapText="1"/>
      <protection hidden="1"/>
    </xf>
    <xf numFmtId="0" fontId="0" fillId="42" borderId="46" xfId="0" applyFont="1" applyFill="1" applyBorder="1" applyAlignment="1" applyProtection="1">
      <alignment horizontal="center" vertical="center" wrapText="1"/>
      <protection hidden="1"/>
    </xf>
    <xf numFmtId="0" fontId="0" fillId="42" borderId="65" xfId="0" applyFont="1" applyFill="1" applyBorder="1" applyAlignment="1" applyProtection="1">
      <alignment horizontal="center" vertical="center" wrapText="1"/>
      <protection hidden="1"/>
    </xf>
    <xf numFmtId="0" fontId="0" fillId="42" borderId="41" xfId="0" applyFont="1" applyFill="1" applyBorder="1" applyAlignment="1" applyProtection="1">
      <alignment horizontal="center" vertical="center" wrapText="1"/>
      <protection hidden="1"/>
    </xf>
    <xf numFmtId="0" fontId="0" fillId="42" borderId="37" xfId="0" applyFont="1" applyFill="1" applyBorder="1" applyAlignment="1" applyProtection="1">
      <alignment horizontal="center" vertical="center" wrapText="1"/>
      <protection hidden="1"/>
    </xf>
    <xf numFmtId="0" fontId="5" fillId="38" borderId="21" xfId="0" applyFont="1" applyFill="1" applyBorder="1" applyAlignment="1" applyProtection="1">
      <alignment horizontal="center"/>
      <protection hidden="1"/>
    </xf>
    <xf numFmtId="0" fontId="5" fillId="38" borderId="22" xfId="0" applyFont="1" applyFill="1" applyBorder="1" applyAlignment="1" applyProtection="1">
      <alignment horizontal="center"/>
      <protection hidden="1"/>
    </xf>
    <xf numFmtId="0" fontId="5" fillId="38" borderId="11" xfId="0" applyFont="1" applyFill="1" applyBorder="1" applyAlignment="1" applyProtection="1">
      <alignment horizontal="center" vertical="center"/>
      <protection hidden="1"/>
    </xf>
    <xf numFmtId="0" fontId="5" fillId="38" borderId="14" xfId="0" applyFont="1" applyFill="1" applyBorder="1" applyAlignment="1" applyProtection="1">
      <alignment horizontal="center" vertical="center"/>
      <protection hidden="1"/>
    </xf>
    <xf numFmtId="0" fontId="5" fillId="38" borderId="44" xfId="0" applyFont="1" applyFill="1" applyBorder="1" applyAlignment="1" applyProtection="1">
      <alignment horizontal="center" vertical="center" wrapText="1"/>
      <protection hidden="1"/>
    </xf>
    <xf numFmtId="0" fontId="5" fillId="38" borderId="23" xfId="0" applyFont="1" applyFill="1" applyBorder="1" applyAlignment="1" applyProtection="1">
      <alignment horizontal="center" vertical="center" wrapText="1"/>
      <protection hidden="1"/>
    </xf>
    <xf numFmtId="0" fontId="0" fillId="0" borderId="0" xfId="0" applyFont="1" applyAlignment="1" applyProtection="1">
      <alignment horizontal="left" vertical="center" wrapText="1"/>
      <protection hidden="1"/>
    </xf>
    <xf numFmtId="0" fontId="5" fillId="0" borderId="51" xfId="0" applyFont="1" applyBorder="1" applyAlignment="1">
      <alignment horizontal="center"/>
    </xf>
    <xf numFmtId="0" fontId="5" fillId="0" borderId="52" xfId="0" applyFont="1" applyBorder="1" applyAlignment="1">
      <alignment horizontal="center"/>
    </xf>
    <xf numFmtId="0" fontId="5" fillId="0" borderId="58" xfId="0" applyFont="1" applyBorder="1" applyAlignment="1">
      <alignment horizontal="center"/>
    </xf>
    <xf numFmtId="0" fontId="0" fillId="37" borderId="41"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protection/>
    </xf>
    <xf numFmtId="0" fontId="5" fillId="0" borderId="59" xfId="0" applyFont="1" applyBorder="1" applyAlignment="1">
      <alignment horizontal="center"/>
    </xf>
    <xf numFmtId="0" fontId="5" fillId="0" borderId="66" xfId="0" applyFont="1" applyBorder="1" applyAlignment="1">
      <alignment horizontal="center"/>
    </xf>
    <xf numFmtId="0" fontId="5" fillId="0" borderId="51" xfId="0" applyNumberFormat="1" applyFont="1" applyBorder="1" applyAlignment="1" applyProtection="1">
      <alignment horizontal="center" vertical="center" wrapText="1"/>
      <protection hidden="1"/>
    </xf>
    <xf numFmtId="0" fontId="5" fillId="0" borderId="52" xfId="0" applyNumberFormat="1" applyFont="1" applyBorder="1" applyAlignment="1" applyProtection="1">
      <alignment horizontal="center" vertical="center" wrapText="1"/>
      <protection hidden="1"/>
    </xf>
    <xf numFmtId="0" fontId="5" fillId="0" borderId="58" xfId="0" applyNumberFormat="1" applyFont="1" applyBorder="1" applyAlignment="1" applyProtection="1">
      <alignment horizontal="center" vertical="center" wrapText="1"/>
      <protection hidden="1"/>
    </xf>
    <xf numFmtId="0" fontId="0" fillId="35" borderId="17" xfId="0" applyFont="1" applyFill="1" applyBorder="1" applyAlignment="1" applyProtection="1">
      <alignment horizontal="left" vertical="center" wrapText="1"/>
      <protection/>
    </xf>
    <xf numFmtId="0" fontId="0" fillId="35" borderId="67" xfId="0" applyFont="1" applyFill="1" applyBorder="1" applyAlignment="1" applyProtection="1">
      <alignment horizontal="left" vertical="center" wrapText="1"/>
      <protection/>
    </xf>
    <xf numFmtId="0" fontId="0" fillId="35" borderId="26" xfId="0" applyFont="1" applyFill="1" applyBorder="1" applyAlignment="1" applyProtection="1">
      <alignment horizontal="left" vertical="center" wrapText="1"/>
      <protection/>
    </xf>
    <xf numFmtId="0" fontId="5" fillId="35" borderId="56" xfId="0" applyFont="1" applyFill="1" applyBorder="1" applyAlignment="1">
      <alignment horizontal="center"/>
    </xf>
    <xf numFmtId="0" fontId="5" fillId="35" borderId="62" xfId="0" applyFont="1" applyFill="1" applyBorder="1" applyAlignment="1">
      <alignment horizontal="center"/>
    </xf>
    <xf numFmtId="0" fontId="66" fillId="0" borderId="0" xfId="0" applyFont="1" applyAlignment="1">
      <alignment horizontal="center" vertical="center" wrapText="1"/>
    </xf>
    <xf numFmtId="0" fontId="66" fillId="0" borderId="71" xfId="0" applyFont="1" applyBorder="1" applyAlignment="1">
      <alignment horizontal="center" vertical="center" wrapText="1"/>
    </xf>
    <xf numFmtId="0" fontId="5"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5" fillId="36" borderId="69" xfId="0" applyFont="1" applyFill="1" applyBorder="1" applyAlignment="1">
      <alignment horizontal="center"/>
    </xf>
    <xf numFmtId="0" fontId="5" fillId="36" borderId="59" xfId="0" applyFont="1" applyFill="1" applyBorder="1" applyAlignment="1">
      <alignment horizontal="center"/>
    </xf>
    <xf numFmtId="0" fontId="5" fillId="36" borderId="66" xfId="0" applyFont="1" applyFill="1" applyBorder="1" applyAlignment="1">
      <alignment horizontal="center"/>
    </xf>
    <xf numFmtId="0" fontId="5" fillId="36" borderId="10" xfId="0" applyFont="1" applyFill="1" applyBorder="1" applyAlignment="1">
      <alignment horizontal="center"/>
    </xf>
    <xf numFmtId="0" fontId="5" fillId="36" borderId="0" xfId="0" applyFont="1" applyFill="1" applyBorder="1" applyAlignment="1">
      <alignment horizontal="center"/>
    </xf>
    <xf numFmtId="0" fontId="5" fillId="36" borderId="51" xfId="0" applyFont="1" applyFill="1" applyBorder="1" applyAlignment="1">
      <alignment horizontal="center"/>
    </xf>
    <xf numFmtId="0" fontId="5" fillId="36" borderId="52" xfId="0" applyFont="1" applyFill="1" applyBorder="1" applyAlignment="1">
      <alignment horizontal="center"/>
    </xf>
    <xf numFmtId="0" fontId="5" fillId="36" borderId="58" xfId="0" applyFont="1" applyFill="1" applyBorder="1" applyAlignment="1">
      <alignment horizontal="center"/>
    </xf>
    <xf numFmtId="0" fontId="0" fillId="35" borderId="23" xfId="0" applyFont="1" applyFill="1" applyBorder="1" applyAlignment="1" applyProtection="1">
      <alignment horizontal="left" vertical="center" wrapText="1"/>
      <protection hidden="1"/>
    </xf>
    <xf numFmtId="0" fontId="0" fillId="35" borderId="23" xfId="0" applyFont="1" applyFill="1" applyBorder="1" applyAlignment="1" applyProtection="1">
      <alignment horizontal="left" vertical="top" wrapText="1"/>
      <protection hidden="1"/>
    </xf>
    <xf numFmtId="0" fontId="5" fillId="36" borderId="20" xfId="0" applyFont="1" applyFill="1" applyBorder="1" applyAlignment="1">
      <alignment horizontal="center"/>
    </xf>
    <xf numFmtId="0" fontId="5" fillId="36" borderId="56" xfId="0" applyFont="1" applyFill="1" applyBorder="1" applyAlignment="1">
      <alignment horizontal="center"/>
    </xf>
    <xf numFmtId="0" fontId="0" fillId="35" borderId="17" xfId="0" applyFont="1" applyFill="1" applyBorder="1" applyAlignment="1" applyProtection="1">
      <alignment horizontal="left" vertical="center" wrapText="1"/>
      <protection hidden="1"/>
    </xf>
    <xf numFmtId="0" fontId="0" fillId="35" borderId="67" xfId="0" applyFont="1" applyFill="1" applyBorder="1" applyAlignment="1" applyProtection="1">
      <alignment horizontal="left" vertical="center" wrapText="1"/>
      <protection hidden="1"/>
    </xf>
    <xf numFmtId="0" fontId="0" fillId="35" borderId="26" xfId="0" applyFont="1" applyFill="1" applyBorder="1" applyAlignment="1" applyProtection="1">
      <alignment horizontal="left" vertical="center" wrapText="1"/>
      <protection hidden="1"/>
    </xf>
    <xf numFmtId="0" fontId="5" fillId="0" borderId="47" xfId="0" applyFont="1" applyFill="1" applyBorder="1" applyAlignment="1">
      <alignment horizontal="left"/>
    </xf>
    <xf numFmtId="0" fontId="5" fillId="0" borderId="59" xfId="0" applyFont="1" applyFill="1" applyBorder="1" applyAlignment="1">
      <alignment horizontal="left"/>
    </xf>
    <xf numFmtId="0" fontId="0" fillId="0" borderId="17" xfId="0" applyFont="1" applyBorder="1" applyAlignment="1">
      <alignment horizontal="center"/>
    </xf>
    <xf numFmtId="0" fontId="0" fillId="0" borderId="26" xfId="0" applyFont="1" applyBorder="1" applyAlignment="1">
      <alignment horizontal="center"/>
    </xf>
    <xf numFmtId="4" fontId="26" fillId="0" borderId="17" xfId="0" applyNumberFormat="1" applyFont="1" applyBorder="1" applyAlignment="1" applyProtection="1">
      <alignment horizontal="center" vertical="center" wrapText="1"/>
      <protection hidden="1"/>
    </xf>
    <xf numFmtId="4" fontId="26" fillId="0" borderId="26" xfId="0" applyNumberFormat="1" applyFont="1" applyBorder="1" applyAlignment="1" applyProtection="1">
      <alignment horizontal="center" vertical="center" wrapText="1"/>
      <protection hidden="1"/>
    </xf>
    <xf numFmtId="1" fontId="5" fillId="47" borderId="75" xfId="0" applyNumberFormat="1" applyFont="1" applyFill="1" applyBorder="1" applyAlignment="1" applyProtection="1">
      <alignment horizontal="center" vertical="center" wrapText="1"/>
      <protection locked="0"/>
    </xf>
    <xf numFmtId="1" fontId="5" fillId="47" borderId="42" xfId="0" applyNumberFormat="1" applyFont="1" applyFill="1" applyBorder="1" applyAlignment="1" applyProtection="1">
      <alignment horizontal="center" vertical="center" wrapText="1"/>
      <protection locked="0"/>
    </xf>
    <xf numFmtId="1" fontId="5" fillId="47" borderId="72" xfId="0" applyNumberFormat="1" applyFont="1" applyFill="1" applyBorder="1" applyAlignment="1" applyProtection="1">
      <alignment horizontal="center" vertical="center" wrapText="1"/>
      <protection locked="0"/>
    </xf>
    <xf numFmtId="1" fontId="5" fillId="47" borderId="67" xfId="0" applyNumberFormat="1" applyFont="1" applyFill="1" applyBorder="1" applyAlignment="1" applyProtection="1">
      <alignment horizontal="center" vertical="center" wrapText="1"/>
      <protection locked="0"/>
    </xf>
    <xf numFmtId="0" fontId="0" fillId="35" borderId="23" xfId="0" applyFont="1" applyFill="1" applyBorder="1" applyAlignment="1" applyProtection="1">
      <alignment vertical="center" wrapText="1"/>
      <protection hidden="1"/>
    </xf>
    <xf numFmtId="0" fontId="5" fillId="35" borderId="76" xfId="0" applyFont="1" applyFill="1" applyBorder="1" applyAlignment="1">
      <alignment horizontal="center"/>
    </xf>
    <xf numFmtId="0" fontId="0" fillId="0" borderId="56" xfId="0" applyFont="1" applyBorder="1" applyAlignment="1">
      <alignment/>
    </xf>
    <xf numFmtId="0" fontId="0" fillId="0" borderId="73" xfId="0" applyFont="1" applyBorder="1" applyAlignment="1">
      <alignment/>
    </xf>
    <xf numFmtId="0" fontId="5" fillId="0" borderId="56" xfId="0" applyFont="1" applyFill="1" applyBorder="1" applyAlignment="1">
      <alignment horizontal="left"/>
    </xf>
    <xf numFmtId="0" fontId="5" fillId="0" borderId="62" xfId="0" applyFont="1" applyFill="1" applyBorder="1" applyAlignment="1">
      <alignment horizontal="left"/>
    </xf>
    <xf numFmtId="0" fontId="0" fillId="35" borderId="65" xfId="0" applyFont="1" applyFill="1" applyBorder="1" applyAlignment="1" applyProtection="1">
      <alignment horizontal="left" vertical="top" wrapText="1"/>
      <protection hidden="1"/>
    </xf>
    <xf numFmtId="0" fontId="0" fillId="35" borderId="41" xfId="0" applyFont="1" applyFill="1" applyBorder="1" applyAlignment="1" applyProtection="1">
      <alignment horizontal="left" vertical="top" wrapText="1"/>
      <protection hidden="1"/>
    </xf>
    <xf numFmtId="0" fontId="0" fillId="35" borderId="37" xfId="0" applyFont="1" applyFill="1" applyBorder="1" applyAlignment="1" applyProtection="1">
      <alignment horizontal="left" vertical="top" wrapText="1"/>
      <protection hidden="1"/>
    </xf>
    <xf numFmtId="0" fontId="0" fillId="35" borderId="64" xfId="0" applyFont="1" applyFill="1" applyBorder="1" applyAlignment="1" applyProtection="1">
      <alignment horizontal="left" vertical="top" wrapText="1"/>
      <protection hidden="1"/>
    </xf>
    <xf numFmtId="0" fontId="0" fillId="35" borderId="42" xfId="0" applyFont="1" applyFill="1" applyBorder="1" applyAlignment="1" applyProtection="1">
      <alignment horizontal="left" vertical="top" wrapText="1"/>
      <protection hidden="1"/>
    </xf>
    <xf numFmtId="0" fontId="0" fillId="35" borderId="43" xfId="0" applyFont="1" applyFill="1" applyBorder="1" applyAlignment="1" applyProtection="1">
      <alignment horizontal="left" vertical="top" wrapText="1"/>
      <protection hidden="1"/>
    </xf>
    <xf numFmtId="0" fontId="3" fillId="0" borderId="23" xfId="0" applyFont="1" applyBorder="1" applyAlignment="1">
      <alignment horizontal="center" vertical="center"/>
    </xf>
    <xf numFmtId="2" fontId="0" fillId="0" borderId="23" xfId="0" applyNumberFormat="1" applyFont="1" applyBorder="1" applyAlignment="1">
      <alignment horizontal="center" vertical="center"/>
    </xf>
    <xf numFmtId="0" fontId="26" fillId="0" borderId="23" xfId="0" applyFont="1" applyBorder="1" applyAlignment="1">
      <alignment horizontal="center" wrapText="1"/>
    </xf>
    <xf numFmtId="0" fontId="0" fillId="0" borderId="23" xfId="0" applyFont="1" applyBorder="1" applyAlignment="1">
      <alignment horizontal="center"/>
    </xf>
    <xf numFmtId="4" fontId="26" fillId="0" borderId="23" xfId="0" applyNumberFormat="1" applyFont="1" applyBorder="1" applyAlignment="1" applyProtection="1">
      <alignment horizontal="center" vertical="center" wrapText="1"/>
      <protection hidden="1"/>
    </xf>
    <xf numFmtId="4" fontId="26" fillId="0" borderId="17" xfId="0" applyNumberFormat="1" applyFont="1" applyBorder="1" applyAlignment="1" applyProtection="1">
      <alignment horizontal="center" vertical="center"/>
      <protection hidden="1"/>
    </xf>
    <xf numFmtId="4" fontId="26" fillId="0" borderId="26" xfId="0" applyNumberFormat="1" applyFont="1" applyBorder="1" applyAlignment="1" applyProtection="1">
      <alignment horizontal="center" vertical="center"/>
      <protection hidden="1"/>
    </xf>
    <xf numFmtId="0" fontId="5" fillId="35" borderId="76" xfId="0" applyFont="1" applyFill="1" applyBorder="1" applyAlignment="1">
      <alignment horizontal="center" vertical="center"/>
    </xf>
    <xf numFmtId="0" fontId="5" fillId="35" borderId="56"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56" xfId="0" applyFont="1" applyFill="1" applyBorder="1" applyAlignment="1">
      <alignment horizontal="center" vertical="center"/>
    </xf>
    <xf numFmtId="4" fontId="5" fillId="36" borderId="21" xfId="0" applyNumberFormat="1" applyFont="1" applyFill="1" applyBorder="1" applyAlignment="1">
      <alignment horizontal="center" vertical="center"/>
    </xf>
    <xf numFmtId="4" fontId="5" fillId="36" borderId="22" xfId="0" applyNumberFormat="1" applyFont="1" applyFill="1" applyBorder="1" applyAlignment="1">
      <alignment horizontal="center" vertical="center"/>
    </xf>
    <xf numFmtId="0" fontId="5" fillId="36" borderId="62" xfId="0" applyFont="1" applyFill="1" applyBorder="1" applyAlignment="1">
      <alignment horizontal="center" vertical="center"/>
    </xf>
    <xf numFmtId="0" fontId="0" fillId="0" borderId="23" xfId="0" applyFont="1" applyBorder="1" applyAlignment="1">
      <alignment horizontal="center" vertical="center"/>
    </xf>
    <xf numFmtId="0" fontId="5" fillId="35" borderId="52" xfId="0" applyFont="1" applyFill="1" applyBorder="1" applyAlignment="1">
      <alignment horizontal="center" vertical="center"/>
    </xf>
    <xf numFmtId="0" fontId="27" fillId="0" borderId="56" xfId="0" applyFont="1" applyFill="1" applyBorder="1" applyAlignment="1">
      <alignment horizontal="left" vertical="center"/>
    </xf>
    <xf numFmtId="0" fontId="5" fillId="36" borderId="21" xfId="0" applyFont="1" applyFill="1" applyBorder="1" applyAlignment="1">
      <alignment horizontal="center" vertical="center" wrapText="1"/>
    </xf>
    <xf numFmtId="0" fontId="5" fillId="36" borderId="22" xfId="0" applyFont="1" applyFill="1" applyBorder="1" applyAlignment="1">
      <alignment horizontal="center" vertical="center" wrapText="1"/>
    </xf>
    <xf numFmtId="1" fontId="5" fillId="36" borderId="21" xfId="0" applyNumberFormat="1" applyFont="1" applyFill="1" applyBorder="1" applyAlignment="1" applyProtection="1">
      <alignment horizontal="center" vertical="center"/>
      <protection/>
    </xf>
    <xf numFmtId="1" fontId="5" fillId="36" borderId="22" xfId="0" applyNumberFormat="1"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23" xfId="0" applyFont="1" applyFill="1" applyBorder="1" applyAlignment="1">
      <alignment vertical="center" wrapText="1"/>
    </xf>
    <xf numFmtId="0" fontId="0" fillId="35" borderId="23" xfId="0" applyFont="1" applyFill="1" applyBorder="1" applyAlignment="1">
      <alignment horizontal="left" vertical="center" wrapText="1"/>
    </xf>
    <xf numFmtId="0" fontId="5" fillId="36" borderId="21" xfId="0" applyFont="1" applyFill="1" applyBorder="1" applyAlignment="1" applyProtection="1">
      <alignment horizontal="center" vertical="center" wrapText="1"/>
      <protection locked="0"/>
    </xf>
    <xf numFmtId="0" fontId="5" fillId="36" borderId="22" xfId="0" applyFont="1" applyFill="1" applyBorder="1" applyAlignment="1" applyProtection="1">
      <alignment horizontal="center" vertical="center" wrapText="1"/>
      <protection locked="0"/>
    </xf>
    <xf numFmtId="0" fontId="5" fillId="0" borderId="56" xfId="0" applyFont="1" applyFill="1" applyBorder="1" applyAlignment="1">
      <alignment horizontal="left" vertical="center"/>
    </xf>
    <xf numFmtId="0" fontId="5" fillId="0" borderId="62" xfId="0" applyFont="1" applyFill="1" applyBorder="1" applyAlignment="1">
      <alignment horizontal="left" vertical="center"/>
    </xf>
    <xf numFmtId="0" fontId="5" fillId="35" borderId="73" xfId="0" applyFont="1" applyFill="1" applyBorder="1" applyAlignment="1">
      <alignment horizontal="center" vertical="center"/>
    </xf>
    <xf numFmtId="0" fontId="17" fillId="0" borderId="23" xfId="0" applyFont="1" applyBorder="1" applyAlignment="1">
      <alignment horizontal="center" vertical="center"/>
    </xf>
    <xf numFmtId="3" fontId="0" fillId="0" borderId="23" xfId="0" applyNumberFormat="1" applyFont="1" applyBorder="1" applyAlignment="1" applyProtection="1">
      <alignment horizontal="center"/>
      <protection hidden="1"/>
    </xf>
    <xf numFmtId="1" fontId="5" fillId="36" borderId="17" xfId="0" applyNumberFormat="1" applyFont="1" applyFill="1" applyBorder="1" applyAlignment="1" applyProtection="1">
      <alignment horizontal="center" wrapText="1"/>
      <protection/>
    </xf>
    <xf numFmtId="1" fontId="5" fillId="36" borderId="67" xfId="0" applyNumberFormat="1" applyFont="1" applyFill="1" applyBorder="1" applyAlignment="1" applyProtection="1">
      <alignment horizontal="center" wrapText="1"/>
      <protection/>
    </xf>
    <xf numFmtId="1" fontId="5" fillId="36" borderId="26" xfId="0" applyNumberFormat="1" applyFont="1" applyFill="1" applyBorder="1" applyAlignment="1" applyProtection="1">
      <alignment horizontal="center" wrapText="1"/>
      <protection/>
    </xf>
    <xf numFmtId="0" fontId="0" fillId="35" borderId="17" xfId="0" applyFont="1" applyFill="1" applyBorder="1" applyAlignment="1">
      <alignment horizontal="left" vertical="center" wrapText="1"/>
    </xf>
    <xf numFmtId="0" fontId="0" fillId="35" borderId="67"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5" fillId="36" borderId="17" xfId="0" applyFont="1" applyFill="1" applyBorder="1" applyAlignment="1" applyProtection="1">
      <alignment horizontal="center" wrapText="1"/>
      <protection/>
    </xf>
    <xf numFmtId="0" fontId="5" fillId="36" borderId="67" xfId="0" applyFont="1" applyFill="1" applyBorder="1" applyAlignment="1" applyProtection="1">
      <alignment horizontal="center" wrapText="1"/>
      <protection/>
    </xf>
    <xf numFmtId="0" fontId="5" fillId="36" borderId="26" xfId="0" applyFont="1" applyFill="1" applyBorder="1" applyAlignment="1" applyProtection="1">
      <alignment horizontal="center" wrapText="1"/>
      <protection/>
    </xf>
    <xf numFmtId="0" fontId="5" fillId="35" borderId="22" xfId="0" applyFont="1" applyFill="1" applyBorder="1" applyAlignment="1">
      <alignment horizontal="center"/>
    </xf>
    <xf numFmtId="0" fontId="0" fillId="0" borderId="0" xfId="0" applyFont="1" applyAlignment="1">
      <alignment horizontal="left" vertical="top" wrapText="1"/>
    </xf>
    <xf numFmtId="0" fontId="0" fillId="35" borderId="65" xfId="0" applyFont="1" applyFill="1" applyBorder="1" applyAlignment="1" applyProtection="1">
      <alignment horizontal="left" vertical="center" wrapText="1"/>
      <protection/>
    </xf>
    <xf numFmtId="0" fontId="0" fillId="35" borderId="41" xfId="0" applyFont="1" applyFill="1" applyBorder="1" applyAlignment="1" applyProtection="1">
      <alignment horizontal="left" vertical="center" wrapText="1"/>
      <protection/>
    </xf>
    <xf numFmtId="0" fontId="0" fillId="35" borderId="37" xfId="0" applyFont="1" applyFill="1" applyBorder="1" applyAlignment="1" applyProtection="1">
      <alignment horizontal="left" vertical="center" wrapText="1"/>
      <protection/>
    </xf>
    <xf numFmtId="0" fontId="0" fillId="35" borderId="74"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46" xfId="0" applyFont="1" applyFill="1" applyBorder="1" applyAlignment="1" applyProtection="1">
      <alignment horizontal="left" vertical="center" wrapText="1"/>
      <protection/>
    </xf>
    <xf numFmtId="0" fontId="0" fillId="35" borderId="64" xfId="0" applyFont="1" applyFill="1" applyBorder="1" applyAlignment="1" applyProtection="1">
      <alignment horizontal="left" vertical="center" wrapText="1"/>
      <protection/>
    </xf>
    <xf numFmtId="0" fontId="0" fillId="35" borderId="42" xfId="0" applyFont="1" applyFill="1" applyBorder="1" applyAlignment="1" applyProtection="1">
      <alignment horizontal="left" vertical="center" wrapText="1"/>
      <protection/>
    </xf>
    <xf numFmtId="0" fontId="0" fillId="35" borderId="43" xfId="0" applyFont="1" applyFill="1" applyBorder="1" applyAlignment="1" applyProtection="1">
      <alignment horizontal="left" vertical="center" wrapText="1"/>
      <protection/>
    </xf>
    <xf numFmtId="0" fontId="0" fillId="0" borderId="0" xfId="0" applyFont="1" applyAlignment="1" applyProtection="1">
      <alignment horizontal="left" vertical="top" wrapText="1"/>
      <protection hidden="1"/>
    </xf>
    <xf numFmtId="1" fontId="5" fillId="36" borderId="77" xfId="0" applyNumberFormat="1" applyFont="1" applyFill="1" applyBorder="1" applyAlignment="1" applyProtection="1">
      <alignment horizontal="center" wrapText="1"/>
      <protection/>
    </xf>
    <xf numFmtId="1" fontId="5" fillId="36" borderId="78" xfId="0" applyNumberFormat="1" applyFont="1" applyFill="1" applyBorder="1" applyAlignment="1" applyProtection="1">
      <alignment horizontal="center" wrapText="1"/>
      <protection/>
    </xf>
    <xf numFmtId="1" fontId="5" fillId="36" borderId="79" xfId="0" applyNumberFormat="1" applyFont="1" applyFill="1" applyBorder="1" applyAlignment="1" applyProtection="1">
      <alignment horizontal="center" wrapText="1"/>
      <protection/>
    </xf>
    <xf numFmtId="1" fontId="5" fillId="36" borderId="11" xfId="0" applyNumberFormat="1" applyFont="1" applyFill="1" applyBorder="1" applyAlignment="1" applyProtection="1">
      <alignment horizontal="center" wrapText="1"/>
      <protection/>
    </xf>
    <xf numFmtId="1" fontId="5" fillId="36" borderId="44" xfId="0" applyNumberFormat="1" applyFont="1" applyFill="1" applyBorder="1" applyAlignment="1" applyProtection="1">
      <alignment horizontal="center" wrapText="1"/>
      <protection/>
    </xf>
    <xf numFmtId="0" fontId="5" fillId="36" borderId="77" xfId="0" applyFont="1" applyFill="1" applyBorder="1" applyAlignment="1">
      <alignment horizontal="center" wrapText="1"/>
    </xf>
    <xf numFmtId="0" fontId="5" fillId="36" borderId="78" xfId="0" applyFont="1" applyFill="1" applyBorder="1" applyAlignment="1">
      <alignment horizontal="center" wrapText="1"/>
    </xf>
    <xf numFmtId="0" fontId="5" fillId="36" borderId="79" xfId="0" applyFont="1" applyFill="1" applyBorder="1" applyAlignment="1">
      <alignment horizontal="center" wrapText="1"/>
    </xf>
    <xf numFmtId="3" fontId="0" fillId="0" borderId="23" xfId="0" applyNumberFormat="1" applyFont="1" applyBorder="1" applyAlignment="1">
      <alignment horizontal="center" vertical="center"/>
    </xf>
    <xf numFmtId="3" fontId="0" fillId="0" borderId="23" xfId="0" applyNumberFormat="1" applyFont="1" applyBorder="1" applyAlignment="1" applyProtection="1">
      <alignment horizontal="center" vertical="center"/>
      <protection hidden="1"/>
    </xf>
    <xf numFmtId="0" fontId="5" fillId="0" borderId="59" xfId="0" applyFont="1" applyFill="1" applyBorder="1" applyAlignment="1">
      <alignment horizontal="left" vertical="center"/>
    </xf>
    <xf numFmtId="0" fontId="5" fillId="35" borderId="62" xfId="0" applyFont="1" applyFill="1" applyBorder="1" applyAlignment="1">
      <alignment horizontal="center" vertical="center"/>
    </xf>
    <xf numFmtId="0" fontId="0" fillId="0" borderId="0" xfId="0" applyFont="1" applyFill="1" applyBorder="1" applyAlignment="1" applyProtection="1">
      <alignment horizontal="left" vertical="center" wrapText="1"/>
      <protection hidden="1"/>
    </xf>
    <xf numFmtId="0" fontId="0" fillId="0" borderId="56" xfId="0" applyFont="1" applyBorder="1" applyAlignment="1">
      <alignment vertical="center"/>
    </xf>
    <xf numFmtId="0" fontId="0" fillId="0" borderId="20"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0" xfId="0" applyFont="1" applyBorder="1" applyAlignment="1">
      <alignment horizontal="right"/>
    </xf>
    <xf numFmtId="9" fontId="0" fillId="0" borderId="0" xfId="0" applyNumberFormat="1" applyFont="1" applyBorder="1" applyAlignment="1">
      <alignment horizontal="center"/>
    </xf>
    <xf numFmtId="0" fontId="0" fillId="0" borderId="0" xfId="0" applyFont="1" applyBorder="1" applyAlignment="1">
      <alignment horizontal="center"/>
    </xf>
    <xf numFmtId="0" fontId="5" fillId="44" borderId="23" xfId="0" applyFont="1" applyFill="1" applyBorder="1" applyAlignment="1">
      <alignment horizontal="left" vertical="center"/>
    </xf>
    <xf numFmtId="0" fontId="0" fillId="0" borderId="23" xfId="0" applyFont="1" applyBorder="1" applyAlignment="1" applyProtection="1">
      <alignment horizontal="left" vertical="center"/>
      <protection locked="0"/>
    </xf>
    <xf numFmtId="0" fontId="5" fillId="36" borderId="44" xfId="0" applyFont="1" applyFill="1" applyBorder="1" applyAlignment="1">
      <alignment horizontal="center" vertical="center"/>
    </xf>
    <xf numFmtId="0" fontId="5" fillId="36" borderId="53" xfId="0" applyFont="1" applyFill="1" applyBorder="1" applyAlignment="1">
      <alignment horizontal="center" vertical="center"/>
    </xf>
    <xf numFmtId="0" fontId="0" fillId="37" borderId="74" xfId="0" applyFont="1" applyFill="1" applyBorder="1" applyAlignment="1" applyProtection="1">
      <alignment horizontal="center" vertical="center"/>
      <protection/>
    </xf>
    <xf numFmtId="0" fontId="0" fillId="0" borderId="0" xfId="0" applyFont="1" applyBorder="1" applyAlignment="1">
      <alignment vertical="center"/>
    </xf>
    <xf numFmtId="0" fontId="0" fillId="0" borderId="46" xfId="0" applyFont="1" applyBorder="1" applyAlignment="1">
      <alignment vertical="center"/>
    </xf>
    <xf numFmtId="0" fontId="5" fillId="0" borderId="50" xfId="0" applyFont="1" applyBorder="1" applyAlignment="1">
      <alignment horizontal="left"/>
    </xf>
    <xf numFmtId="0" fontId="5" fillId="0" borderId="52" xfId="0" applyFont="1" applyBorder="1" applyAlignment="1">
      <alignment horizontal="left"/>
    </xf>
    <xf numFmtId="0" fontId="5" fillId="35" borderId="11" xfId="0" applyFont="1" applyFill="1" applyBorder="1" applyAlignment="1">
      <alignment horizontal="center" vertical="center"/>
    </xf>
    <xf numFmtId="0" fontId="5" fillId="35" borderId="44" xfId="0" applyFont="1" applyFill="1" applyBorder="1" applyAlignment="1">
      <alignment horizontal="center" vertical="center"/>
    </xf>
    <xf numFmtId="0" fontId="28" fillId="37" borderId="65" xfId="0" applyFont="1" applyFill="1" applyBorder="1" applyAlignment="1" applyProtection="1">
      <alignment horizontal="center" vertical="center"/>
      <protection/>
    </xf>
    <xf numFmtId="0" fontId="28" fillId="37" borderId="41" xfId="0" applyFont="1" applyFill="1" applyBorder="1" applyAlignment="1" applyProtection="1">
      <alignment horizontal="center" vertical="center"/>
      <protection/>
    </xf>
    <xf numFmtId="0" fontId="28" fillId="37" borderId="37" xfId="0" applyFont="1" applyFill="1" applyBorder="1" applyAlignment="1" applyProtection="1">
      <alignment horizontal="center" vertical="center"/>
      <protection/>
    </xf>
    <xf numFmtId="168" fontId="0" fillId="0" borderId="27" xfId="0" applyNumberFormat="1" applyFont="1" applyBorder="1" applyAlignment="1" applyProtection="1">
      <alignment horizontal="center" vertical="center" wrapText="1"/>
      <protection/>
    </xf>
    <xf numFmtId="168" fontId="0" fillId="0" borderId="60" xfId="0" applyNumberFormat="1" applyFont="1" applyBorder="1" applyAlignment="1" applyProtection="1">
      <alignment horizontal="center" vertical="center" wrapText="1"/>
      <protection/>
    </xf>
    <xf numFmtId="0" fontId="0" fillId="35" borderId="4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28" fillId="37" borderId="64" xfId="0" applyFont="1" applyFill="1" applyBorder="1" applyAlignment="1" applyProtection="1">
      <alignment horizontal="center" vertical="center"/>
      <protection/>
    </xf>
    <xf numFmtId="0" fontId="28" fillId="37" borderId="42" xfId="0" applyFont="1" applyFill="1" applyBorder="1" applyAlignment="1" applyProtection="1">
      <alignment horizontal="center" vertical="center"/>
      <protection/>
    </xf>
    <xf numFmtId="0" fontId="28" fillId="37" borderId="43" xfId="0" applyFont="1" applyFill="1" applyBorder="1" applyAlignment="1" applyProtection="1">
      <alignment horizontal="center" vertical="center"/>
      <protection/>
    </xf>
    <xf numFmtId="4" fontId="5" fillId="35" borderId="53" xfId="0" applyNumberFormat="1" applyFont="1" applyFill="1" applyBorder="1" applyAlignment="1" applyProtection="1">
      <alignment horizontal="center" vertical="center" wrapText="1"/>
      <protection/>
    </xf>
    <xf numFmtId="4" fontId="5" fillId="35" borderId="60" xfId="0" applyNumberFormat="1" applyFont="1" applyFill="1" applyBorder="1" applyAlignment="1" applyProtection="1">
      <alignment horizontal="center" vertical="center" wrapText="1"/>
      <protection/>
    </xf>
    <xf numFmtId="0" fontId="0" fillId="35" borderId="53" xfId="0" applyFont="1" applyFill="1" applyBorder="1" applyAlignment="1">
      <alignment horizontal="center" vertical="center" wrapText="1"/>
    </xf>
    <xf numFmtId="0" fontId="0" fillId="35" borderId="60" xfId="0" applyFont="1" applyFill="1" applyBorder="1" applyAlignment="1">
      <alignment horizontal="center" vertical="center" wrapText="1"/>
    </xf>
    <xf numFmtId="168" fontId="0" fillId="0" borderId="80" xfId="0" applyNumberFormat="1" applyFont="1" applyBorder="1" applyAlignment="1" applyProtection="1">
      <alignment horizontal="center" vertical="center" wrapText="1"/>
      <protection/>
    </xf>
    <xf numFmtId="0" fontId="28" fillId="37" borderId="74" xfId="0" applyFont="1" applyFill="1" applyBorder="1" applyAlignment="1" applyProtection="1">
      <alignment horizontal="center" vertical="center"/>
      <protection/>
    </xf>
    <xf numFmtId="0" fontId="28" fillId="37" borderId="0" xfId="0" applyFont="1" applyFill="1" applyBorder="1" applyAlignment="1" applyProtection="1">
      <alignment horizontal="center" vertical="center"/>
      <protection/>
    </xf>
    <xf numFmtId="0" fontId="28" fillId="37" borderId="46" xfId="0" applyFont="1" applyFill="1" applyBorder="1" applyAlignment="1" applyProtection="1">
      <alignment horizontal="center" vertical="center"/>
      <protection/>
    </xf>
    <xf numFmtId="0" fontId="20" fillId="0" borderId="44" xfId="0" applyNumberFormat="1" applyFont="1" applyFill="1" applyBorder="1" applyAlignment="1">
      <alignment horizontal="center" vertical="center" wrapText="1"/>
    </xf>
    <xf numFmtId="0" fontId="20" fillId="36" borderId="10" xfId="0" applyNumberFormat="1" applyFont="1" applyFill="1" applyBorder="1" applyAlignment="1">
      <alignment horizontal="center" vertical="center" wrapText="1"/>
    </xf>
    <xf numFmtId="0" fontId="20" fillId="36" borderId="0" xfId="0" applyNumberFormat="1" applyFont="1" applyFill="1" applyBorder="1" applyAlignment="1">
      <alignment horizontal="center" vertical="center" wrapText="1"/>
    </xf>
    <xf numFmtId="0" fontId="0" fillId="37" borderId="0" xfId="0" applyFont="1" applyFill="1" applyBorder="1" applyAlignment="1" applyProtection="1">
      <alignment horizontal="center" vertical="center"/>
      <protection/>
    </xf>
    <xf numFmtId="0" fontId="16" fillId="35" borderId="20" xfId="0" applyFont="1" applyFill="1" applyBorder="1" applyAlignment="1">
      <alignment horizontal="center"/>
    </xf>
    <xf numFmtId="0" fontId="16" fillId="35" borderId="56" xfId="0" applyFont="1" applyFill="1" applyBorder="1" applyAlignment="1">
      <alignment horizontal="center"/>
    </xf>
    <xf numFmtId="0" fontId="16" fillId="35" borderId="6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tabSelected="1" view="pageBreakPreview" zoomScaleSheetLayoutView="100" zoomScalePageLayoutView="0" workbookViewId="0" topLeftCell="A1">
      <selection activeCell="C29" sqref="C29"/>
    </sheetView>
  </sheetViews>
  <sheetFormatPr defaultColWidth="9.140625" defaultRowHeight="12.75"/>
  <cols>
    <col min="1" max="1" width="4.57421875" style="9" customWidth="1"/>
    <col min="2" max="2" width="47.00390625" style="9" customWidth="1"/>
    <col min="3" max="3" width="14.421875" style="13" customWidth="1"/>
    <col min="4" max="4" width="12.7109375" style="14" customWidth="1"/>
    <col min="5" max="5" width="6.7109375" style="9" customWidth="1"/>
    <col min="6" max="6" width="6.00390625" style="9" customWidth="1"/>
    <col min="7" max="7" width="9.140625" style="9" hidden="1" customWidth="1"/>
    <col min="8" max="8" width="9.57421875" style="9" hidden="1" customWidth="1"/>
    <col min="9" max="9" width="9.57421875" style="9" customWidth="1"/>
    <col min="10" max="10" width="47.7109375" style="9" customWidth="1"/>
    <col min="11" max="16384" width="9.140625" style="9" customWidth="1"/>
  </cols>
  <sheetData>
    <row r="1" spans="1:5" s="8" customFormat="1" ht="18.75">
      <c r="A1" s="564" t="s">
        <v>22</v>
      </c>
      <c r="B1" s="565"/>
      <c r="C1" s="565"/>
      <c r="D1" s="566"/>
      <c r="E1" s="7"/>
    </row>
    <row r="2" spans="1:10" s="8" customFormat="1" ht="18.75" customHeight="1">
      <c r="A2" s="567" t="s">
        <v>219</v>
      </c>
      <c r="B2" s="568"/>
      <c r="C2" s="568"/>
      <c r="D2" s="569"/>
      <c r="E2" s="7"/>
      <c r="G2" s="132" t="s">
        <v>129</v>
      </c>
      <c r="J2" s="570" t="s">
        <v>194</v>
      </c>
    </row>
    <row r="3" spans="1:10" s="8" customFormat="1" ht="19.5" customHeight="1">
      <c r="A3" s="567" t="s">
        <v>217</v>
      </c>
      <c r="B3" s="572"/>
      <c r="C3" s="572"/>
      <c r="D3" s="573"/>
      <c r="E3" s="5"/>
      <c r="G3" s="132" t="s">
        <v>125</v>
      </c>
      <c r="J3" s="571"/>
    </row>
    <row r="4" spans="1:10" s="8" customFormat="1" ht="18.75" customHeight="1">
      <c r="A4" s="574" t="s">
        <v>129</v>
      </c>
      <c r="B4" s="575"/>
      <c r="C4" s="575"/>
      <c r="D4" s="576"/>
      <c r="E4" s="6"/>
      <c r="G4" s="132" t="s">
        <v>126</v>
      </c>
      <c r="J4" s="571"/>
    </row>
    <row r="5" spans="1:10" s="8" customFormat="1" ht="18.75" thickBot="1">
      <c r="A5" s="577" t="s">
        <v>220</v>
      </c>
      <c r="B5" s="578"/>
      <c r="C5" s="578"/>
      <c r="D5" s="579"/>
      <c r="G5" s="132" t="s">
        <v>127</v>
      </c>
      <c r="J5" s="571"/>
    </row>
    <row r="6" spans="1:10" s="47" customFormat="1" ht="16.5" thickBot="1">
      <c r="A6" s="15"/>
      <c r="B6" s="16"/>
      <c r="C6" s="16"/>
      <c r="D6" s="17"/>
      <c r="E6" s="15"/>
      <c r="F6" s="15"/>
      <c r="G6" s="133" t="s">
        <v>128</v>
      </c>
      <c r="J6" s="571"/>
    </row>
    <row r="7" spans="1:10" s="10" customFormat="1" ht="27.75" customHeight="1" thickBot="1">
      <c r="A7" s="580" t="s">
        <v>166</v>
      </c>
      <c r="B7" s="581"/>
      <c r="C7" s="581"/>
      <c r="D7" s="582"/>
      <c r="E7" s="18"/>
      <c r="F7" s="18"/>
      <c r="G7" s="133"/>
      <c r="J7" s="571"/>
    </row>
    <row r="8" spans="1:10" s="10" customFormat="1" ht="12" customHeight="1" thickBot="1">
      <c r="A8" s="114"/>
      <c r="B8" s="114"/>
      <c r="C8" s="115"/>
      <c r="D8" s="116"/>
      <c r="E8" s="18"/>
      <c r="F8" s="18"/>
      <c r="G8" s="133"/>
      <c r="J8" s="571"/>
    </row>
    <row r="9" spans="1:10" s="10" customFormat="1" ht="21.75" customHeight="1">
      <c r="A9" s="19"/>
      <c r="B9" s="117" t="s">
        <v>18</v>
      </c>
      <c r="C9" s="174" t="s">
        <v>232</v>
      </c>
      <c r="D9" s="21" t="s">
        <v>19</v>
      </c>
      <c r="E9" s="18"/>
      <c r="F9" s="18"/>
      <c r="G9" s="133" t="s">
        <v>13</v>
      </c>
      <c r="J9" s="571"/>
    </row>
    <row r="10" spans="1:10" s="10" customFormat="1" ht="19.5" customHeight="1">
      <c r="A10" s="22"/>
      <c r="B10" s="118" t="s">
        <v>20</v>
      </c>
      <c r="C10" s="23"/>
      <c r="D10" s="24"/>
      <c r="E10" s="18"/>
      <c r="F10" s="18"/>
      <c r="G10" s="177" t="s">
        <v>203</v>
      </c>
      <c r="J10" s="571"/>
    </row>
    <row r="11" spans="1:10" s="10" customFormat="1" ht="16.5" customHeight="1">
      <c r="A11" s="55" t="s">
        <v>0</v>
      </c>
      <c r="B11" s="26" t="s">
        <v>21</v>
      </c>
      <c r="C11" s="119">
        <f>'A Personāls'!G6</f>
        <v>0</v>
      </c>
      <c r="D11" s="27">
        <f>IF(C11=0,0,C11/$C$22)</f>
        <v>0</v>
      </c>
      <c r="E11" s="18"/>
      <c r="F11" s="18"/>
      <c r="G11" s="133" t="s">
        <v>14</v>
      </c>
      <c r="J11" s="571"/>
    </row>
    <row r="12" spans="1:10" s="10" customFormat="1" ht="16.5" customHeight="1">
      <c r="A12" s="55" t="s">
        <v>1</v>
      </c>
      <c r="B12" s="26" t="s">
        <v>32</v>
      </c>
      <c r="C12" s="119">
        <f>'B Aprīkojums'!G6</f>
        <v>0</v>
      </c>
      <c r="D12" s="27">
        <f>IF(C12=0,0,C12/$C$22)</f>
        <v>0</v>
      </c>
      <c r="E12" s="18"/>
      <c r="F12" s="18"/>
      <c r="G12" s="133" t="s">
        <v>22</v>
      </c>
      <c r="J12" s="571"/>
    </row>
    <row r="13" spans="1:10" s="10" customFormat="1" ht="16.5" customHeight="1">
      <c r="A13" s="55" t="s">
        <v>2</v>
      </c>
      <c r="B13" s="26" t="s">
        <v>33</v>
      </c>
      <c r="C13" s="119">
        <f>'C Nekustamais īpašums'!F6</f>
        <v>0</v>
      </c>
      <c r="D13" s="27">
        <f>IF(C13=0,0,C13/$C$22)</f>
        <v>0</v>
      </c>
      <c r="E13" s="18"/>
      <c r="F13" s="18"/>
      <c r="G13" s="133"/>
      <c r="J13" s="571"/>
    </row>
    <row r="14" spans="1:10" s="10" customFormat="1" ht="16.5" customHeight="1">
      <c r="A14" s="55" t="s">
        <v>3</v>
      </c>
      <c r="B14" s="26" t="s">
        <v>34</v>
      </c>
      <c r="C14" s="119">
        <f>'D Apakšuzņēmēji'!F6</f>
        <v>0</v>
      </c>
      <c r="D14" s="27">
        <f>IF(C14=0,0,C14/$C$22)</f>
        <v>0</v>
      </c>
      <c r="E14" s="18"/>
      <c r="F14" s="18"/>
      <c r="G14" s="133"/>
      <c r="J14" s="571"/>
    </row>
    <row r="15" spans="1:10" s="10" customFormat="1" ht="16.5" customHeight="1">
      <c r="A15" s="25" t="s">
        <v>4</v>
      </c>
      <c r="B15" s="26" t="s">
        <v>35</v>
      </c>
      <c r="C15" s="119">
        <f>SUM(C16:C21)</f>
        <v>0</v>
      </c>
      <c r="D15" s="27">
        <f>IF(C15=0,0,C15/$C$22)</f>
        <v>0</v>
      </c>
      <c r="E15" s="18"/>
      <c r="F15" s="18"/>
      <c r="G15" s="133"/>
      <c r="J15" s="571"/>
    </row>
    <row r="16" spans="1:10" s="10" customFormat="1" ht="16.5" customHeight="1">
      <c r="A16" s="55" t="s">
        <v>36</v>
      </c>
      <c r="B16" s="26" t="s">
        <v>40</v>
      </c>
      <c r="C16" s="119">
        <f>'E1 Komandējumi'!G6</f>
        <v>0</v>
      </c>
      <c r="D16" s="27">
        <f aca="true" t="shared" si="0" ref="D16:D21">IF(C16=0,0,C16/$C$15)</f>
        <v>0</v>
      </c>
      <c r="E16" s="18"/>
      <c r="F16" s="18"/>
      <c r="G16" s="133"/>
      <c r="J16" s="571"/>
    </row>
    <row r="17" spans="1:10" s="10" customFormat="1" ht="16.5" customHeight="1">
      <c r="A17" s="55" t="s">
        <v>37</v>
      </c>
      <c r="B17" s="26" t="s">
        <v>132</v>
      </c>
      <c r="C17" s="119">
        <f>'E2 Palīgmateriāli,pakalpojumi'!F6</f>
        <v>0</v>
      </c>
      <c r="D17" s="27">
        <f t="shared" si="0"/>
        <v>0</v>
      </c>
      <c r="E17" s="18"/>
      <c r="F17" s="18"/>
      <c r="G17" s="133"/>
      <c r="J17" s="571"/>
    </row>
    <row r="18" spans="1:7" s="10" customFormat="1" ht="16.5" customHeight="1">
      <c r="A18" s="55" t="s">
        <v>38</v>
      </c>
      <c r="B18" s="26" t="s">
        <v>41</v>
      </c>
      <c r="C18" s="119">
        <f>'E3 Apmācības, semināri'!F6</f>
        <v>0</v>
      </c>
      <c r="D18" s="27">
        <f t="shared" si="0"/>
        <v>0</v>
      </c>
      <c r="E18" s="18"/>
      <c r="F18" s="18"/>
      <c r="G18" s="133" t="s">
        <v>15</v>
      </c>
    </row>
    <row r="19" spans="1:7" s="10" customFormat="1" ht="16.5" customHeight="1">
      <c r="A19" s="55" t="s">
        <v>39</v>
      </c>
      <c r="B19" s="26" t="s">
        <v>44</v>
      </c>
      <c r="C19" s="119">
        <f>'E4 ES prasības'!F6</f>
        <v>0</v>
      </c>
      <c r="D19" s="27">
        <f t="shared" si="0"/>
        <v>0</v>
      </c>
      <c r="E19" s="18"/>
      <c r="F19" s="18"/>
      <c r="G19" s="133" t="s">
        <v>16</v>
      </c>
    </row>
    <row r="20" spans="1:7" s="10" customFormat="1" ht="16.5" customHeight="1">
      <c r="A20" s="55" t="s">
        <v>42</v>
      </c>
      <c r="B20" s="26" t="s">
        <v>45</v>
      </c>
      <c r="C20" s="119">
        <f>'E5 Eksperti'!F6</f>
        <v>0</v>
      </c>
      <c r="D20" s="27">
        <f t="shared" si="0"/>
        <v>0</v>
      </c>
      <c r="E20" s="18"/>
      <c r="F20" s="18"/>
      <c r="G20" s="133" t="s">
        <v>17</v>
      </c>
    </row>
    <row r="21" spans="1:7" s="10" customFormat="1" ht="16.5" customHeight="1">
      <c r="A21" s="55" t="s">
        <v>43</v>
      </c>
      <c r="B21" s="26" t="s">
        <v>133</v>
      </c>
      <c r="C21" s="119">
        <f>'E6 Mērķa grupas'!F6</f>
        <v>0</v>
      </c>
      <c r="D21" s="27">
        <f t="shared" si="0"/>
        <v>0</v>
      </c>
      <c r="E21" s="18"/>
      <c r="F21" s="18"/>
      <c r="G21" s="133" t="s">
        <v>51</v>
      </c>
    </row>
    <row r="22" spans="1:7" s="48" customFormat="1" ht="19.5" customHeight="1" thickBot="1">
      <c r="A22" s="120" t="s">
        <v>5</v>
      </c>
      <c r="B22" s="44" t="s">
        <v>63</v>
      </c>
      <c r="C22" s="121">
        <f>SUM(C11:C15)</f>
        <v>0</v>
      </c>
      <c r="D22" s="28">
        <f>SUM(D11:D15)</f>
        <v>0</v>
      </c>
      <c r="E22" s="29"/>
      <c r="F22" s="29"/>
      <c r="G22" s="133" t="s">
        <v>52</v>
      </c>
    </row>
    <row r="23" spans="1:7" s="49" customFormat="1" ht="12" customHeight="1" thickBot="1">
      <c r="A23" s="30"/>
      <c r="B23" s="122"/>
      <c r="C23" s="53"/>
      <c r="D23" s="31"/>
      <c r="E23" s="32"/>
      <c r="F23" s="32"/>
      <c r="G23" s="501" t="s">
        <v>220</v>
      </c>
    </row>
    <row r="24" spans="1:7" s="50" customFormat="1" ht="19.5" customHeight="1">
      <c r="A24" s="19"/>
      <c r="B24" s="123" t="s">
        <v>23</v>
      </c>
      <c r="C24" s="124">
        <f>C25</f>
        <v>0</v>
      </c>
      <c r="D24" s="33">
        <v>0.07</v>
      </c>
      <c r="E24" s="34"/>
      <c r="F24" s="34"/>
      <c r="G24" s="501"/>
    </row>
    <row r="25" spans="1:7" s="10" customFormat="1" ht="18.75" customHeight="1">
      <c r="A25" s="55" t="s">
        <v>6</v>
      </c>
      <c r="B25" s="35" t="s">
        <v>109</v>
      </c>
      <c r="C25" s="119">
        <f>'G Netiešās izmaks'!E6</f>
        <v>0</v>
      </c>
      <c r="D25" s="36">
        <f>IF(C25=0,0,C25/C22)</f>
        <v>0</v>
      </c>
      <c r="E25" s="37" t="str">
        <f>IF(D25&gt;D24,"KĻŪDA","OK")</f>
        <v>OK</v>
      </c>
      <c r="F25" s="38"/>
      <c r="G25" s="501"/>
    </row>
    <row r="26" spans="1:6" s="10" customFormat="1" ht="19.5" customHeight="1" thickBot="1">
      <c r="A26" s="120" t="s">
        <v>7</v>
      </c>
      <c r="B26" s="44" t="s">
        <v>221</v>
      </c>
      <c r="C26" s="121">
        <f>C22+C25</f>
        <v>0</v>
      </c>
      <c r="D26" s="162"/>
      <c r="E26" s="39"/>
      <c r="F26" s="38"/>
    </row>
    <row r="27" spans="1:6" s="51" customFormat="1" ht="14.25" customHeight="1" thickBot="1">
      <c r="A27" s="40"/>
      <c r="B27" s="40"/>
      <c r="C27" s="41"/>
      <c r="D27" s="125"/>
      <c r="E27" s="42"/>
      <c r="F27" s="42"/>
    </row>
    <row r="28" spans="1:6" s="52" customFormat="1" ht="18.75" customHeight="1">
      <c r="A28" s="19"/>
      <c r="B28" s="117" t="s">
        <v>24</v>
      </c>
      <c r="C28" s="20" t="s">
        <v>233</v>
      </c>
      <c r="D28" s="21" t="s">
        <v>27</v>
      </c>
      <c r="E28" s="39"/>
      <c r="F28" s="39"/>
    </row>
    <row r="29" spans="1:6" s="52" customFormat="1" ht="18.75" customHeight="1">
      <c r="A29" s="134" t="s">
        <v>8</v>
      </c>
      <c r="B29" s="26" t="s">
        <v>26</v>
      </c>
      <c r="C29" s="119">
        <f>'J-M Ieņēmumi'!D7</f>
        <v>0</v>
      </c>
      <c r="D29" s="43">
        <f>IF(C29=0,0,C29/$C$34)</f>
        <v>0</v>
      </c>
      <c r="E29" s="37" t="str">
        <f>IF(D29&gt;75%,"KĻŪDA","OK")</f>
        <v>OK</v>
      </c>
      <c r="F29" s="39"/>
    </row>
    <row r="30" spans="1:6" s="10" customFormat="1" ht="17.25" customHeight="1">
      <c r="A30" s="55" t="s">
        <v>9</v>
      </c>
      <c r="B30" s="26" t="s">
        <v>184</v>
      </c>
      <c r="C30" s="119">
        <f>'J-M Ieņēmumi'!D8</f>
        <v>0</v>
      </c>
      <c r="D30" s="43">
        <f>IF(C30=0,0,C30/$C$34)</f>
        <v>0</v>
      </c>
      <c r="E30" s="37" t="str">
        <f>IF(D30&gt;25.02%,"KĻŪDA","OK")</f>
        <v>OK</v>
      </c>
      <c r="F30" s="37"/>
    </row>
    <row r="31" spans="1:9" s="10" customFormat="1" ht="17.25" customHeight="1">
      <c r="A31" s="55" t="s">
        <v>11</v>
      </c>
      <c r="B31" s="26" t="s">
        <v>99</v>
      </c>
      <c r="C31" s="119">
        <f>'J-M Ieņēmumi'!D9</f>
        <v>0</v>
      </c>
      <c r="D31" s="43">
        <f>IF(C31=0,0,C31/$C$34)</f>
        <v>0</v>
      </c>
      <c r="E31" s="559"/>
      <c r="F31" s="57"/>
      <c r="H31" s="56">
        <f>E31</f>
        <v>0</v>
      </c>
      <c r="I31" s="56"/>
    </row>
    <row r="32" spans="1:9" s="10" customFormat="1" ht="17.25" customHeight="1">
      <c r="A32" s="55" t="s">
        <v>12</v>
      </c>
      <c r="B32" s="26" t="s">
        <v>100</v>
      </c>
      <c r="C32" s="119">
        <f>'J-M Ieņēmumi'!D10</f>
        <v>0</v>
      </c>
      <c r="D32" s="43">
        <f>IF(C32=0,0,C32/$C$34)</f>
        <v>0</v>
      </c>
      <c r="E32" s="559"/>
      <c r="F32" s="57"/>
      <c r="H32" s="56"/>
      <c r="I32" s="56"/>
    </row>
    <row r="33" spans="1:6" s="10" customFormat="1" ht="18.75" customHeight="1">
      <c r="A33" s="55" t="s">
        <v>10</v>
      </c>
      <c r="B33" s="26" t="s">
        <v>25</v>
      </c>
      <c r="C33" s="119">
        <f>'J-M Ieņēmumi'!D11</f>
        <v>0</v>
      </c>
      <c r="D33" s="43">
        <f>IF(C33=0,0,C33/$C$34)</f>
        <v>0</v>
      </c>
      <c r="E33" s="559"/>
      <c r="F33" s="57"/>
    </row>
    <row r="34" spans="1:6" s="10" customFormat="1" ht="18.75" customHeight="1" thickBot="1">
      <c r="A34" s="120" t="s">
        <v>101</v>
      </c>
      <c r="B34" s="44" t="s">
        <v>123</v>
      </c>
      <c r="C34" s="121">
        <f>ROUND(SUM(C29:C33),0)</f>
        <v>0</v>
      </c>
      <c r="D34" s="54">
        <f>SUM(D29:D33)</f>
        <v>0</v>
      </c>
      <c r="E34" s="37" t="str">
        <f>IF(D34&gt;100%,"KĻŪDA","OK")</f>
        <v>OK</v>
      </c>
      <c r="F34" s="39"/>
    </row>
    <row r="35" spans="1:6" s="10" customFormat="1" ht="22.5" customHeight="1">
      <c r="A35" s="18"/>
      <c r="B35" s="18"/>
      <c r="C35" s="45"/>
      <c r="D35" s="46"/>
      <c r="E35" s="18"/>
      <c r="F35" s="18"/>
    </row>
    <row r="36" spans="1:6" s="10" customFormat="1" ht="26.25" customHeight="1">
      <c r="A36" s="560" t="s">
        <v>189</v>
      </c>
      <c r="B36" s="561"/>
      <c r="C36" s="135" t="s">
        <v>187</v>
      </c>
      <c r="D36" s="136" t="s">
        <v>188</v>
      </c>
      <c r="E36" s="18"/>
      <c r="F36" s="18"/>
    </row>
    <row r="37" spans="1:6" s="10" customFormat="1" ht="15" customHeight="1">
      <c r="A37" s="562"/>
      <c r="B37" s="563"/>
      <c r="C37" s="137" t="s">
        <v>185</v>
      </c>
      <c r="D37" s="138" t="s">
        <v>186</v>
      </c>
      <c r="E37" s="18"/>
      <c r="F37" s="18"/>
    </row>
    <row r="38" spans="1:4" ht="12.75">
      <c r="A38" s="10"/>
      <c r="B38" s="10"/>
      <c r="C38" s="11"/>
      <c r="D38" s="12"/>
    </row>
    <row r="39" spans="1:4" ht="12.75">
      <c r="A39" s="10"/>
      <c r="B39" s="10"/>
      <c r="C39" s="11"/>
      <c r="D39" s="12"/>
    </row>
  </sheetData>
  <sheetProtection password="8E49" sheet="1" formatCells="0" formatColumns="0" formatRows="0"/>
  <mergeCells count="9">
    <mergeCell ref="E31:E33"/>
    <mergeCell ref="A36:B37"/>
    <mergeCell ref="A1:D1"/>
    <mergeCell ref="A2:D2"/>
    <mergeCell ref="J2:J17"/>
    <mergeCell ref="A3:D3"/>
    <mergeCell ref="A4:D4"/>
    <mergeCell ref="A5:D5"/>
    <mergeCell ref="A7:D7"/>
  </mergeCells>
  <dataValidations count="3">
    <dataValidation type="list" allowBlank="1" showInputMessage="1" showErrorMessage="1" sqref="A4:D4">
      <formula1>$G$2:$G$6</formula1>
    </dataValidation>
    <dataValidation type="list" allowBlank="1" showInputMessage="1" showErrorMessage="1" sqref="A1:D1">
      <formula1>$G$9:$G$12</formula1>
    </dataValidation>
    <dataValidation type="list" allowBlank="1" showInputMessage="1" showErrorMessage="1" sqref="A5:D5">
      <formula1>$G$18:$G$23</formula1>
    </dataValidation>
  </dataValidations>
  <hyperlinks>
    <hyperlink ref="A11" location="'A Personāls'!A1" display="A"/>
    <hyperlink ref="A12" location="'B Aprīkojums'!A1" display="'B Aprīkojums'!A1"/>
    <hyperlink ref="A13" location="'C Nekustamais īpašums'!A1" display="C"/>
    <hyperlink ref="A14" location="'D Apakšuzņēmēji'!A1" display="D"/>
    <hyperlink ref="A16" location="'E1 Komandējumi'!A1" display="E1"/>
    <hyperlink ref="A17" location="'E2 Palīgmateriāli,pakalpojumi'!A1" display="E2"/>
    <hyperlink ref="A18" location="'E3 Apmācības, semināri'!A1" display="E3"/>
    <hyperlink ref="A19" location="'E4 ES prasības'!A1" display="E4"/>
    <hyperlink ref="A20" location="'E5 Eksperti'!A1" display="E5"/>
    <hyperlink ref="A21" location="'E6 Mērķa grupas'!A1" display="E6"/>
    <hyperlink ref="A25" location="'G Netiešās izmaks'!A1" display="G"/>
    <hyperlink ref="A29" location="'J-M Ieņēmumi'!A1" display="'J-M Ieņēmumi'!A1"/>
    <hyperlink ref="A30" location="'J-M Ieņēmumi'!A1" display="J"/>
    <hyperlink ref="A31" location="'J-M Ieņēmumi'!A1" display="K"/>
    <hyperlink ref="A32" location="'J-M Ieņēmumi'!A1" display="L"/>
    <hyperlink ref="A33" location="'J-M Ieņēmumi'!A1" display="M"/>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5"/>
  <sheetViews>
    <sheetView view="pageBreakPreview" zoomScaleSheetLayoutView="100" zoomScalePageLayoutView="0" workbookViewId="0" topLeftCell="A1">
      <selection activeCell="G10" sqref="G10"/>
    </sheetView>
  </sheetViews>
  <sheetFormatPr defaultColWidth="9.140625" defaultRowHeight="12.75"/>
  <cols>
    <col min="1" max="1" width="8.7109375" style="201" customWidth="1"/>
    <col min="2" max="2" width="36.00390625" style="201" customWidth="1"/>
    <col min="3" max="3" width="9.28125" style="201" customWidth="1"/>
    <col min="4" max="4" width="9.421875" style="201" customWidth="1"/>
    <col min="5" max="5" width="11.140625" style="201" customWidth="1"/>
    <col min="6" max="6" width="11.00390625" style="201" customWidth="1"/>
    <col min="7" max="7" width="8.57421875" style="483" customWidth="1"/>
    <col min="8" max="8" width="7.140625" style="379" customWidth="1"/>
    <col min="9" max="9" width="10.421875" style="201" hidden="1" customWidth="1"/>
    <col min="10" max="11" width="9.140625" style="201" hidden="1" customWidth="1"/>
    <col min="12" max="12" width="39.421875" style="201" customWidth="1"/>
    <col min="13" max="16384" width="9.140625" style="201" customWidth="1"/>
  </cols>
  <sheetData>
    <row r="1" spans="1:10" ht="12.75">
      <c r="A1" s="586" t="str">
        <f>'Kopējais budžets'!A1:D1</f>
        <v>Izvēlēties fondu</v>
      </c>
      <c r="B1" s="619"/>
      <c r="C1" s="587"/>
      <c r="D1" s="587"/>
      <c r="E1" s="587"/>
      <c r="F1" s="588"/>
      <c r="J1" s="315"/>
    </row>
    <row r="2" spans="1:12" ht="18.75" customHeight="1">
      <c r="A2" s="589" t="str">
        <f>'Kopējais budžets'!A2:D2</f>
        <v>Projekta nosaukums</v>
      </c>
      <c r="B2" s="620"/>
      <c r="C2" s="590"/>
      <c r="D2" s="590"/>
      <c r="E2" s="590"/>
      <c r="F2" s="591"/>
      <c r="J2" s="315"/>
      <c r="K2" s="314"/>
      <c r="L2" s="314"/>
    </row>
    <row r="3" spans="1:12" ht="12.75">
      <c r="A3" s="592" t="str">
        <f>'Kopējais budžets'!A3:D3</f>
        <v>Projekta iesniedzēja nosaukums</v>
      </c>
      <c r="B3" s="621"/>
      <c r="C3" s="593"/>
      <c r="D3" s="593"/>
      <c r="E3" s="593"/>
      <c r="F3" s="594"/>
      <c r="J3" s="315">
        <v>0.21</v>
      </c>
      <c r="K3" s="477">
        <v>1.21</v>
      </c>
      <c r="L3" s="314"/>
    </row>
    <row r="4" ht="12" customHeight="1" thickBot="1">
      <c r="I4" s="201" t="s">
        <v>147</v>
      </c>
    </row>
    <row r="5" spans="1:11" ht="13.5" thickBot="1">
      <c r="A5" s="317" t="s">
        <v>38</v>
      </c>
      <c r="B5" s="680" t="s">
        <v>161</v>
      </c>
      <c r="C5" s="681"/>
      <c r="D5" s="681"/>
      <c r="E5" s="701"/>
      <c r="F5" s="391" t="s">
        <v>234</v>
      </c>
      <c r="G5" s="545"/>
      <c r="H5" s="381"/>
      <c r="I5" s="201" t="s">
        <v>224</v>
      </c>
      <c r="J5" s="316">
        <f>K5*J3/K3</f>
        <v>0</v>
      </c>
      <c r="K5" s="316">
        <f>SUMIF(G10:G31,I5,F10:F31)+SUMIF(G34:G55,F10,F34:F55)</f>
        <v>0</v>
      </c>
    </row>
    <row r="6" spans="1:11" ht="13.5" thickBot="1">
      <c r="A6" s="320"/>
      <c r="B6" s="321"/>
      <c r="C6" s="699"/>
      <c r="D6" s="699"/>
      <c r="E6" s="700"/>
      <c r="F6" s="221">
        <f>F8+F32</f>
        <v>0</v>
      </c>
      <c r="I6" s="201" t="s">
        <v>108</v>
      </c>
      <c r="J6" s="316"/>
      <c r="K6" s="316"/>
    </row>
    <row r="7" spans="6:11" ht="11.25" customHeight="1" thickBot="1">
      <c r="F7" s="319"/>
      <c r="G7" s="545"/>
      <c r="H7" s="381"/>
      <c r="I7" s="201" t="s">
        <v>151</v>
      </c>
      <c r="J7" s="316"/>
      <c r="K7" s="316"/>
    </row>
    <row r="8" spans="1:6" ht="20.25" customHeight="1" thickBot="1">
      <c r="A8" s="690" t="s">
        <v>81</v>
      </c>
      <c r="B8" s="691"/>
      <c r="C8" s="691"/>
      <c r="D8" s="691"/>
      <c r="E8" s="691"/>
      <c r="F8" s="383">
        <f>SUM(F10:F31)</f>
        <v>0</v>
      </c>
    </row>
    <row r="9" spans="1:12" ht="30.75" customHeight="1" thickBot="1">
      <c r="A9" s="59" t="s">
        <v>83</v>
      </c>
      <c r="B9" s="243" t="s">
        <v>94</v>
      </c>
      <c r="C9" s="243" t="s">
        <v>29</v>
      </c>
      <c r="D9" s="243" t="s">
        <v>55</v>
      </c>
      <c r="E9" s="243" t="s">
        <v>30</v>
      </c>
      <c r="F9" s="392" t="s">
        <v>31</v>
      </c>
      <c r="L9" s="634" t="s">
        <v>211</v>
      </c>
    </row>
    <row r="10" spans="1:12" ht="12.75">
      <c r="A10" s="231"/>
      <c r="B10" s="263"/>
      <c r="C10" s="232"/>
      <c r="D10" s="233"/>
      <c r="E10" s="232"/>
      <c r="F10" s="267">
        <f>ROUND(C10*E10,0)</f>
        <v>0</v>
      </c>
      <c r="G10" s="483" t="s">
        <v>147</v>
      </c>
      <c r="I10" s="201">
        <v>1</v>
      </c>
      <c r="J10" s="201">
        <f>SUMIF($A$10:$A$31,I10,$F$10:$F$31)+SUMIF($A$34:$A$55,I10,$F$34:$F$55)</f>
        <v>0</v>
      </c>
      <c r="L10" s="635"/>
    </row>
    <row r="11" spans="1:12" ht="12.75">
      <c r="A11" s="235"/>
      <c r="B11" s="269"/>
      <c r="C11" s="236"/>
      <c r="D11" s="237"/>
      <c r="E11" s="236"/>
      <c r="F11" s="284">
        <f>ROUND(C11*E11,0)</f>
        <v>0</v>
      </c>
      <c r="G11" s="483" t="s">
        <v>147</v>
      </c>
      <c r="I11" s="201">
        <v>2</v>
      </c>
      <c r="J11" s="201">
        <f aca="true" t="shared" si="0" ref="J11:J24">SUMIF($A$10:$A$31,I11,$F$10:$F$31)+SUMIF($A$34:$A$55,I11,$F$34:$F$55)</f>
        <v>0</v>
      </c>
      <c r="L11" s="635"/>
    </row>
    <row r="12" spans="1:12" ht="12.75">
      <c r="A12" s="235"/>
      <c r="B12" s="269"/>
      <c r="C12" s="236"/>
      <c r="D12" s="237"/>
      <c r="E12" s="236"/>
      <c r="F12" s="284">
        <f aca="true" t="shared" si="1" ref="F12:F31">ROUND(C12*E12,0)</f>
        <v>0</v>
      </c>
      <c r="G12" s="483" t="s">
        <v>147</v>
      </c>
      <c r="I12" s="201">
        <v>3</v>
      </c>
      <c r="J12" s="201">
        <f t="shared" si="0"/>
        <v>0</v>
      </c>
      <c r="L12" s="635"/>
    </row>
    <row r="13" spans="1:12" ht="12.75">
      <c r="A13" s="235"/>
      <c r="B13" s="269"/>
      <c r="C13" s="236"/>
      <c r="D13" s="237"/>
      <c r="E13" s="236"/>
      <c r="F13" s="284">
        <f t="shared" si="1"/>
        <v>0</v>
      </c>
      <c r="G13" s="483" t="s">
        <v>147</v>
      </c>
      <c r="I13" s="201">
        <v>4</v>
      </c>
      <c r="J13" s="201">
        <f t="shared" si="0"/>
        <v>0</v>
      </c>
      <c r="L13" s="635"/>
    </row>
    <row r="14" spans="1:12" ht="12.75">
      <c r="A14" s="235"/>
      <c r="B14" s="269"/>
      <c r="C14" s="236"/>
      <c r="D14" s="236"/>
      <c r="E14" s="236"/>
      <c r="F14" s="284">
        <f t="shared" si="1"/>
        <v>0</v>
      </c>
      <c r="G14" s="483" t="s">
        <v>147</v>
      </c>
      <c r="I14" s="201">
        <v>5</v>
      </c>
      <c r="J14" s="201">
        <f t="shared" si="0"/>
        <v>0</v>
      </c>
      <c r="L14" s="635"/>
    </row>
    <row r="15" spans="1:12" ht="12.75">
      <c r="A15" s="235"/>
      <c r="B15" s="269"/>
      <c r="C15" s="236"/>
      <c r="D15" s="236"/>
      <c r="E15" s="236"/>
      <c r="F15" s="284">
        <f t="shared" si="1"/>
        <v>0</v>
      </c>
      <c r="G15" s="483" t="s">
        <v>147</v>
      </c>
      <c r="I15" s="201">
        <v>6</v>
      </c>
      <c r="J15" s="201">
        <f t="shared" si="0"/>
        <v>0</v>
      </c>
      <c r="L15" s="635"/>
    </row>
    <row r="16" spans="1:12" ht="12.75">
      <c r="A16" s="235"/>
      <c r="B16" s="393"/>
      <c r="C16" s="236"/>
      <c r="D16" s="236"/>
      <c r="E16" s="236"/>
      <c r="F16" s="284">
        <f t="shared" si="1"/>
        <v>0</v>
      </c>
      <c r="G16" s="483" t="s">
        <v>147</v>
      </c>
      <c r="I16" s="201">
        <v>7</v>
      </c>
      <c r="J16" s="201">
        <f t="shared" si="0"/>
        <v>0</v>
      </c>
      <c r="L16" s="635"/>
    </row>
    <row r="17" spans="1:12" ht="12.75">
      <c r="A17" s="235"/>
      <c r="B17" s="393"/>
      <c r="C17" s="236"/>
      <c r="D17" s="236"/>
      <c r="E17" s="236"/>
      <c r="F17" s="284">
        <f t="shared" si="1"/>
        <v>0</v>
      </c>
      <c r="G17" s="483" t="s">
        <v>147</v>
      </c>
      <c r="I17" s="201">
        <v>8</v>
      </c>
      <c r="J17" s="201">
        <f t="shared" si="0"/>
        <v>0</v>
      </c>
      <c r="L17" s="635"/>
    </row>
    <row r="18" spans="1:10" ht="12.75">
      <c r="A18" s="235"/>
      <c r="B18" s="269"/>
      <c r="C18" s="236"/>
      <c r="D18" s="236"/>
      <c r="E18" s="236"/>
      <c r="F18" s="284">
        <f t="shared" si="1"/>
        <v>0</v>
      </c>
      <c r="G18" s="483" t="s">
        <v>147</v>
      </c>
      <c r="I18" s="201">
        <v>9</v>
      </c>
      <c r="J18" s="201">
        <f t="shared" si="0"/>
        <v>0</v>
      </c>
    </row>
    <row r="19" spans="1:10" ht="12.75">
      <c r="A19" s="235"/>
      <c r="B19" s="269"/>
      <c r="C19" s="236"/>
      <c r="D19" s="236"/>
      <c r="E19" s="236"/>
      <c r="F19" s="284">
        <f t="shared" si="1"/>
        <v>0</v>
      </c>
      <c r="G19" s="483" t="s">
        <v>147</v>
      </c>
      <c r="I19" s="201">
        <v>10</v>
      </c>
      <c r="J19" s="201">
        <f t="shared" si="0"/>
        <v>0</v>
      </c>
    </row>
    <row r="20" spans="1:10" ht="12.75">
      <c r="A20" s="235"/>
      <c r="B20" s="269"/>
      <c r="C20" s="236"/>
      <c r="D20" s="236"/>
      <c r="E20" s="236"/>
      <c r="F20" s="284">
        <f t="shared" si="1"/>
        <v>0</v>
      </c>
      <c r="G20" s="483" t="s">
        <v>147</v>
      </c>
      <c r="I20" s="201">
        <v>11</v>
      </c>
      <c r="J20" s="201">
        <f t="shared" si="0"/>
        <v>0</v>
      </c>
    </row>
    <row r="21" spans="1:10" ht="12.75">
      <c r="A21" s="235"/>
      <c r="B21" s="269"/>
      <c r="C21" s="236"/>
      <c r="D21" s="236"/>
      <c r="E21" s="236"/>
      <c r="F21" s="284">
        <f t="shared" si="1"/>
        <v>0</v>
      </c>
      <c r="G21" s="483" t="s">
        <v>147</v>
      </c>
      <c r="I21" s="201">
        <v>12</v>
      </c>
      <c r="J21" s="201">
        <f t="shared" si="0"/>
        <v>0</v>
      </c>
    </row>
    <row r="22" spans="1:10" ht="12.75">
      <c r="A22" s="235"/>
      <c r="B22" s="269"/>
      <c r="C22" s="236"/>
      <c r="D22" s="236"/>
      <c r="E22" s="236"/>
      <c r="F22" s="284">
        <f t="shared" si="1"/>
        <v>0</v>
      </c>
      <c r="G22" s="483" t="s">
        <v>147</v>
      </c>
      <c r="I22" s="201">
        <v>13</v>
      </c>
      <c r="J22" s="201">
        <f t="shared" si="0"/>
        <v>0</v>
      </c>
    </row>
    <row r="23" spans="1:10" ht="12.75">
      <c r="A23" s="235"/>
      <c r="B23" s="269"/>
      <c r="C23" s="236"/>
      <c r="D23" s="236"/>
      <c r="E23" s="236"/>
      <c r="F23" s="284">
        <f t="shared" si="1"/>
        <v>0</v>
      </c>
      <c r="G23" s="483" t="s">
        <v>147</v>
      </c>
      <c r="I23" s="201">
        <v>14</v>
      </c>
      <c r="J23" s="201">
        <f t="shared" si="0"/>
        <v>0</v>
      </c>
    </row>
    <row r="24" spans="1:10" ht="12.75">
      <c r="A24" s="235"/>
      <c r="B24" s="269"/>
      <c r="C24" s="236"/>
      <c r="D24" s="236"/>
      <c r="E24" s="236"/>
      <c r="F24" s="284">
        <f t="shared" si="1"/>
        <v>0</v>
      </c>
      <c r="G24" s="483" t="s">
        <v>147</v>
      </c>
      <c r="I24" s="201">
        <v>15</v>
      </c>
      <c r="J24" s="201">
        <f t="shared" si="0"/>
        <v>0</v>
      </c>
    </row>
    <row r="25" spans="1:10" ht="12.75">
      <c r="A25" s="235"/>
      <c r="B25" s="269"/>
      <c r="C25" s="236"/>
      <c r="D25" s="236"/>
      <c r="E25" s="236"/>
      <c r="F25" s="284">
        <f t="shared" si="1"/>
        <v>0</v>
      </c>
      <c r="G25" s="483" t="s">
        <v>147</v>
      </c>
      <c r="I25" s="201">
        <f>SUM(J10:J24)</f>
        <v>0</v>
      </c>
      <c r="J25" s="201" t="s">
        <v>121</v>
      </c>
    </row>
    <row r="26" spans="1:7" ht="12.75">
      <c r="A26" s="235"/>
      <c r="B26" s="269"/>
      <c r="C26" s="236"/>
      <c r="D26" s="236"/>
      <c r="E26" s="236"/>
      <c r="F26" s="284">
        <f t="shared" si="1"/>
        <v>0</v>
      </c>
      <c r="G26" s="483" t="s">
        <v>147</v>
      </c>
    </row>
    <row r="27" spans="1:7" ht="12.75">
      <c r="A27" s="235"/>
      <c r="B27" s="269"/>
      <c r="C27" s="236"/>
      <c r="D27" s="236"/>
      <c r="E27" s="236"/>
      <c r="F27" s="284">
        <f t="shared" si="1"/>
        <v>0</v>
      </c>
      <c r="G27" s="483" t="s">
        <v>147</v>
      </c>
    </row>
    <row r="28" spans="1:7" ht="12.75">
      <c r="A28" s="235"/>
      <c r="B28" s="269"/>
      <c r="C28" s="236"/>
      <c r="D28" s="236"/>
      <c r="E28" s="236"/>
      <c r="F28" s="284">
        <f t="shared" si="1"/>
        <v>0</v>
      </c>
      <c r="G28" s="483" t="s">
        <v>147</v>
      </c>
    </row>
    <row r="29" spans="1:7" ht="12.75">
      <c r="A29" s="235"/>
      <c r="B29" s="269"/>
      <c r="C29" s="236"/>
      <c r="D29" s="236"/>
      <c r="E29" s="236"/>
      <c r="F29" s="284">
        <f t="shared" si="1"/>
        <v>0</v>
      </c>
      <c r="G29" s="483" t="s">
        <v>147</v>
      </c>
    </row>
    <row r="30" spans="1:7" ht="12.75">
      <c r="A30" s="235"/>
      <c r="B30" s="269"/>
      <c r="C30" s="236"/>
      <c r="D30" s="236"/>
      <c r="E30" s="236"/>
      <c r="F30" s="284">
        <f t="shared" si="1"/>
        <v>0</v>
      </c>
      <c r="G30" s="483" t="s">
        <v>147</v>
      </c>
    </row>
    <row r="31" spans="1:7" ht="13.5" thickBot="1">
      <c r="A31" s="235"/>
      <c r="B31" s="269"/>
      <c r="C31" s="236"/>
      <c r="D31" s="236"/>
      <c r="E31" s="236"/>
      <c r="F31" s="284">
        <f t="shared" si="1"/>
        <v>0</v>
      </c>
      <c r="G31" s="483" t="s">
        <v>147</v>
      </c>
    </row>
    <row r="32" spans="1:6" ht="15" customHeight="1" thickBot="1">
      <c r="A32" s="697" t="s">
        <v>82</v>
      </c>
      <c r="B32" s="698"/>
      <c r="C32" s="698"/>
      <c r="D32" s="698"/>
      <c r="E32" s="698"/>
      <c r="F32" s="383">
        <f>SUM(F34:F55)</f>
        <v>0</v>
      </c>
    </row>
    <row r="33" spans="1:6" ht="39" thickBot="1">
      <c r="A33" s="242" t="s">
        <v>83</v>
      </c>
      <c r="B33" s="243" t="s">
        <v>94</v>
      </c>
      <c r="C33" s="243" t="s">
        <v>29</v>
      </c>
      <c r="D33" s="243" t="s">
        <v>55</v>
      </c>
      <c r="E33" s="243" t="s">
        <v>30</v>
      </c>
      <c r="F33" s="392" t="s">
        <v>31</v>
      </c>
    </row>
    <row r="34" spans="1:7" ht="12.75">
      <c r="A34" s="394"/>
      <c r="B34" s="395"/>
      <c r="C34" s="396"/>
      <c r="D34" s="396"/>
      <c r="E34" s="396"/>
      <c r="F34" s="267">
        <f>ROUND(C34*E34,0)</f>
        <v>0</v>
      </c>
      <c r="G34" s="483" t="s">
        <v>147</v>
      </c>
    </row>
    <row r="35" spans="1:7" ht="12.75">
      <c r="A35" s="397"/>
      <c r="B35" s="393"/>
      <c r="C35" s="398"/>
      <c r="D35" s="398"/>
      <c r="E35" s="533"/>
      <c r="F35" s="284">
        <f>ROUND(C35*E35,0)</f>
        <v>0</v>
      </c>
      <c r="G35" s="483" t="s">
        <v>147</v>
      </c>
    </row>
    <row r="36" spans="1:7" ht="12.75">
      <c r="A36" s="397"/>
      <c r="B36" s="399"/>
      <c r="C36" s="398"/>
      <c r="D36" s="400"/>
      <c r="E36" s="533"/>
      <c r="F36" s="284">
        <f aca="true" t="shared" si="2" ref="F36:F55">ROUND(C36*E36,0)</f>
        <v>0</v>
      </c>
      <c r="G36" s="483" t="s">
        <v>147</v>
      </c>
    </row>
    <row r="37" spans="1:7" ht="12.75">
      <c r="A37" s="397"/>
      <c r="B37" s="393"/>
      <c r="C37" s="398"/>
      <c r="D37" s="398"/>
      <c r="E37" s="533"/>
      <c r="F37" s="284">
        <f t="shared" si="2"/>
        <v>0</v>
      </c>
      <c r="G37" s="483" t="s">
        <v>147</v>
      </c>
    </row>
    <row r="38" spans="1:7" ht="12.75">
      <c r="A38" s="397"/>
      <c r="B38" s="393"/>
      <c r="C38" s="398"/>
      <c r="D38" s="398"/>
      <c r="E38" s="533"/>
      <c r="F38" s="284">
        <f t="shared" si="2"/>
        <v>0</v>
      </c>
      <c r="G38" s="483" t="s">
        <v>147</v>
      </c>
    </row>
    <row r="39" spans="1:7" ht="12.75">
      <c r="A39" s="397"/>
      <c r="B39" s="393"/>
      <c r="C39" s="398"/>
      <c r="D39" s="398"/>
      <c r="E39" s="533"/>
      <c r="F39" s="284">
        <f t="shared" si="2"/>
        <v>0</v>
      </c>
      <c r="G39" s="483" t="s">
        <v>147</v>
      </c>
    </row>
    <row r="40" spans="1:7" ht="12.75">
      <c r="A40" s="397"/>
      <c r="B40" s="393"/>
      <c r="C40" s="398"/>
      <c r="D40" s="398"/>
      <c r="E40" s="533"/>
      <c r="F40" s="284">
        <f t="shared" si="2"/>
        <v>0</v>
      </c>
      <c r="G40" s="483" t="s">
        <v>147</v>
      </c>
    </row>
    <row r="41" spans="1:7" ht="12.75">
      <c r="A41" s="397"/>
      <c r="B41" s="393"/>
      <c r="C41" s="398"/>
      <c r="D41" s="398"/>
      <c r="E41" s="533"/>
      <c r="F41" s="284">
        <f t="shared" si="2"/>
        <v>0</v>
      </c>
      <c r="G41" s="483" t="s">
        <v>147</v>
      </c>
    </row>
    <row r="42" spans="1:7" ht="12.75">
      <c r="A42" s="397"/>
      <c r="B42" s="393"/>
      <c r="C42" s="398"/>
      <c r="D42" s="398"/>
      <c r="E42" s="533"/>
      <c r="F42" s="284">
        <f t="shared" si="2"/>
        <v>0</v>
      </c>
      <c r="G42" s="483" t="s">
        <v>147</v>
      </c>
    </row>
    <row r="43" spans="1:7" ht="12.75">
      <c r="A43" s="397"/>
      <c r="B43" s="393"/>
      <c r="C43" s="398"/>
      <c r="D43" s="398"/>
      <c r="E43" s="533"/>
      <c r="F43" s="284">
        <f t="shared" si="2"/>
        <v>0</v>
      </c>
      <c r="G43" s="483" t="s">
        <v>147</v>
      </c>
    </row>
    <row r="44" spans="1:7" ht="12.75">
      <c r="A44" s="397"/>
      <c r="B44" s="393"/>
      <c r="C44" s="398"/>
      <c r="D44" s="398"/>
      <c r="E44" s="533"/>
      <c r="F44" s="284">
        <f t="shared" si="2"/>
        <v>0</v>
      </c>
      <c r="G44" s="483" t="s">
        <v>147</v>
      </c>
    </row>
    <row r="45" spans="1:7" ht="12.75">
      <c r="A45" s="397"/>
      <c r="B45" s="393"/>
      <c r="C45" s="398"/>
      <c r="D45" s="398"/>
      <c r="E45" s="533"/>
      <c r="F45" s="284">
        <f t="shared" si="2"/>
        <v>0</v>
      </c>
      <c r="G45" s="483" t="s">
        <v>147</v>
      </c>
    </row>
    <row r="46" spans="1:7" ht="12.75">
      <c r="A46" s="397"/>
      <c r="B46" s="393"/>
      <c r="C46" s="398"/>
      <c r="D46" s="398"/>
      <c r="E46" s="533"/>
      <c r="F46" s="284">
        <f t="shared" si="2"/>
        <v>0</v>
      </c>
      <c r="G46" s="483" t="s">
        <v>147</v>
      </c>
    </row>
    <row r="47" spans="1:7" ht="12.75">
      <c r="A47" s="397"/>
      <c r="B47" s="393"/>
      <c r="C47" s="398"/>
      <c r="D47" s="398"/>
      <c r="E47" s="533"/>
      <c r="F47" s="284">
        <f t="shared" si="2"/>
        <v>0</v>
      </c>
      <c r="G47" s="483" t="s">
        <v>147</v>
      </c>
    </row>
    <row r="48" spans="1:7" ht="12.75">
      <c r="A48" s="397"/>
      <c r="B48" s="393"/>
      <c r="C48" s="398"/>
      <c r="D48" s="398"/>
      <c r="E48" s="533"/>
      <c r="F48" s="284">
        <f t="shared" si="2"/>
        <v>0</v>
      </c>
      <c r="G48" s="483" t="s">
        <v>147</v>
      </c>
    </row>
    <row r="49" spans="1:7" ht="12.75">
      <c r="A49" s="397"/>
      <c r="B49" s="393"/>
      <c r="C49" s="398"/>
      <c r="D49" s="398"/>
      <c r="E49" s="533"/>
      <c r="F49" s="284">
        <f t="shared" si="2"/>
        <v>0</v>
      </c>
      <c r="G49" s="483" t="s">
        <v>147</v>
      </c>
    </row>
    <row r="50" spans="1:7" ht="12.75">
      <c r="A50" s="397"/>
      <c r="B50" s="393"/>
      <c r="C50" s="398"/>
      <c r="D50" s="398"/>
      <c r="E50" s="533"/>
      <c r="F50" s="284">
        <f t="shared" si="2"/>
        <v>0</v>
      </c>
      <c r="G50" s="483" t="s">
        <v>147</v>
      </c>
    </row>
    <row r="51" spans="1:7" ht="12.75">
      <c r="A51" s="397"/>
      <c r="B51" s="393"/>
      <c r="C51" s="398"/>
      <c r="D51" s="398"/>
      <c r="E51" s="533"/>
      <c r="F51" s="284">
        <f t="shared" si="2"/>
        <v>0</v>
      </c>
      <c r="G51" s="483" t="s">
        <v>147</v>
      </c>
    </row>
    <row r="52" spans="1:7" ht="12.75">
      <c r="A52" s="397"/>
      <c r="B52" s="393"/>
      <c r="C52" s="398"/>
      <c r="D52" s="398"/>
      <c r="E52" s="533"/>
      <c r="F52" s="284">
        <f t="shared" si="2"/>
        <v>0</v>
      </c>
      <c r="G52" s="483" t="s">
        <v>147</v>
      </c>
    </row>
    <row r="53" spans="1:7" ht="12.75">
      <c r="A53" s="397"/>
      <c r="B53" s="393"/>
      <c r="C53" s="398"/>
      <c r="D53" s="398"/>
      <c r="E53" s="533"/>
      <c r="F53" s="284">
        <f t="shared" si="2"/>
        <v>0</v>
      </c>
      <c r="G53" s="483" t="s">
        <v>147</v>
      </c>
    </row>
    <row r="54" spans="1:7" ht="12.75">
      <c r="A54" s="397"/>
      <c r="B54" s="393"/>
      <c r="C54" s="398"/>
      <c r="D54" s="398"/>
      <c r="E54" s="533"/>
      <c r="F54" s="284">
        <f t="shared" si="2"/>
        <v>0</v>
      </c>
      <c r="G54" s="483" t="s">
        <v>147</v>
      </c>
    </row>
    <row r="55" spans="1:7" ht="13.5" thickBot="1">
      <c r="A55" s="401"/>
      <c r="B55" s="402"/>
      <c r="C55" s="403"/>
      <c r="D55" s="404"/>
      <c r="E55" s="403"/>
      <c r="F55" s="292">
        <f t="shared" si="2"/>
        <v>0</v>
      </c>
      <c r="G55" s="483" t="s">
        <v>147</v>
      </c>
    </row>
    <row r="57" spans="1:6" ht="12.75">
      <c r="A57" s="696" t="s">
        <v>142</v>
      </c>
      <c r="B57" s="696"/>
      <c r="C57" s="696"/>
      <c r="D57" s="696"/>
      <c r="E57" s="696"/>
      <c r="F57" s="696"/>
    </row>
    <row r="58" spans="1:6" ht="12.75">
      <c r="A58" s="696"/>
      <c r="B58" s="696"/>
      <c r="C58" s="696"/>
      <c r="D58" s="696"/>
      <c r="E58" s="696"/>
      <c r="F58" s="696"/>
    </row>
    <row r="59" spans="1:6" ht="12" customHeight="1">
      <c r="A59" s="696"/>
      <c r="B59" s="696"/>
      <c r="C59" s="696"/>
      <c r="D59" s="696"/>
      <c r="E59" s="696"/>
      <c r="F59" s="696"/>
    </row>
    <row r="60" spans="1:6" ht="31.5" customHeight="1">
      <c r="A60" s="696" t="s">
        <v>143</v>
      </c>
      <c r="B60" s="696"/>
      <c r="C60" s="696"/>
      <c r="D60" s="696"/>
      <c r="E60" s="696"/>
      <c r="F60" s="696"/>
    </row>
    <row r="61" spans="1:6" ht="35.25" customHeight="1">
      <c r="A61" s="696" t="s">
        <v>149</v>
      </c>
      <c r="B61" s="696"/>
      <c r="C61" s="696"/>
      <c r="D61" s="696"/>
      <c r="E61" s="696"/>
      <c r="F61" s="696"/>
    </row>
    <row r="63" spans="1:5" ht="12.75" customHeight="1">
      <c r="A63" s="252"/>
      <c r="B63" s="252" t="s">
        <v>193</v>
      </c>
      <c r="C63" s="687" t="s">
        <v>192</v>
      </c>
      <c r="D63" s="687"/>
      <c r="E63" s="252" t="s">
        <v>84</v>
      </c>
    </row>
    <row r="64" spans="1:5" ht="12.75">
      <c r="A64" s="252" t="s">
        <v>38</v>
      </c>
      <c r="B64" s="252">
        <v>2000</v>
      </c>
      <c r="C64" s="702" t="s">
        <v>153</v>
      </c>
      <c r="D64" s="702"/>
      <c r="E64" s="389">
        <f>F6</f>
        <v>0</v>
      </c>
    </row>
    <row r="65" spans="1:5" ht="13.5" customHeight="1">
      <c r="A65" s="252"/>
      <c r="B65" s="252">
        <v>2512</v>
      </c>
      <c r="C65" s="687" t="s">
        <v>238</v>
      </c>
      <c r="D65" s="687"/>
      <c r="E65" s="389">
        <f>J5</f>
        <v>0</v>
      </c>
    </row>
  </sheetData>
  <sheetProtection password="8E49" sheet="1" formatCells="0" formatColumns="0" formatRows="0"/>
  <mergeCells count="14">
    <mergeCell ref="C6:E6"/>
    <mergeCell ref="A1:F1"/>
    <mergeCell ref="A2:F2"/>
    <mergeCell ref="A3:F3"/>
    <mergeCell ref="B5:E5"/>
    <mergeCell ref="C65:D65"/>
    <mergeCell ref="C64:D64"/>
    <mergeCell ref="C63:D63"/>
    <mergeCell ref="L9:L17"/>
    <mergeCell ref="A61:F61"/>
    <mergeCell ref="A8:E8"/>
    <mergeCell ref="A32:E32"/>
    <mergeCell ref="A60:F60"/>
    <mergeCell ref="A57:F59"/>
  </mergeCells>
  <dataValidations count="2">
    <dataValidation type="list" allowBlank="1" showInputMessage="1" showErrorMessage="1" sqref="G34:H55 G10:H31">
      <formula1>$I$4:$I$7</formula1>
    </dataValidation>
    <dataValidation type="list" allowBlank="1" showInputMessage="1" showErrorMessage="1" sqref="A10:A31 A34:A55">
      <formula1>$I$10:$I$24</formula1>
    </dataValidation>
  </dataValidations>
  <hyperlinks>
    <hyperlink ref="A5" location="'Kopējais budžets'!A1" display="E3"/>
  </hyperlinks>
  <printOptions horizontalCentered="1"/>
  <pageMargins left="0.7874015748031497" right="0.3937007874015748" top="0.5905511811023623" bottom="0.3937007874015748" header="0.31496062992125984" footer="0.1968503937007874"/>
  <pageSetup horizontalDpi="600" verticalDpi="600" orientation="portrait" paperSize="9" scale="95" r:id="rId1"/>
  <headerFooter alignWithMargins="0">
    <oddHeader>&amp;R&amp;D</oddHeader>
    <oddFooter>&amp;R5.10. Apmācību un semināru izmkasas
____</oddFooter>
  </headerFooter>
  <rowBreaks count="1" manualBreakCount="1">
    <brk id="55" max="6" man="1"/>
  </rowBreaks>
  <ignoredErrors>
    <ignoredError sqref="F32" unlockedFormula="1"/>
  </ignoredErrors>
</worksheet>
</file>

<file path=xl/worksheets/sheet11.xml><?xml version="1.0" encoding="utf-8"?>
<worksheet xmlns="http://schemas.openxmlformats.org/spreadsheetml/2006/main" xmlns:r="http://schemas.openxmlformats.org/officeDocument/2006/relationships">
  <dimension ref="A1:N52"/>
  <sheetViews>
    <sheetView view="pageBreakPreview" zoomScaleSheetLayoutView="100" zoomScalePageLayoutView="0" workbookViewId="0" topLeftCell="A1">
      <selection activeCell="G10" sqref="G10"/>
    </sheetView>
  </sheetViews>
  <sheetFormatPr defaultColWidth="9.140625" defaultRowHeight="12.75"/>
  <cols>
    <col min="1" max="1" width="8.00390625" style="4" customWidth="1"/>
    <col min="2" max="2" width="40.140625" style="4" customWidth="1"/>
    <col min="3" max="3" width="8.57421875" style="4" customWidth="1"/>
    <col min="4" max="4" width="9.421875" style="4" customWidth="1"/>
    <col min="5" max="5" width="9.57421875" style="4" customWidth="1"/>
    <col min="6" max="6" width="10.7109375" style="4" customWidth="1"/>
    <col min="7" max="7" width="8.421875" style="483" customWidth="1"/>
    <col min="8" max="8" width="8.28125" style="268" customWidth="1"/>
    <col min="9" max="9" width="11.28125" style="4" hidden="1" customWidth="1"/>
    <col min="10" max="10" width="12.140625" style="4" hidden="1" customWidth="1"/>
    <col min="11" max="12" width="8.421875" style="4" hidden="1" customWidth="1"/>
    <col min="13" max="13" width="39.7109375" style="4" customWidth="1"/>
    <col min="14" max="16384" width="9.140625" style="4" customWidth="1"/>
  </cols>
  <sheetData>
    <row r="1" spans="1:12" ht="12.75">
      <c r="A1" s="586" t="str">
        <f>'Kopējais budžets'!A1:D1</f>
        <v>Izvēlēties fondu</v>
      </c>
      <c r="B1" s="587"/>
      <c r="C1" s="587"/>
      <c r="D1" s="587"/>
      <c r="E1" s="587"/>
      <c r="F1" s="588"/>
      <c r="K1" s="131"/>
      <c r="L1" s="131"/>
    </row>
    <row r="2" spans="1:14" ht="21.75" customHeight="1">
      <c r="A2" s="589" t="str">
        <f>'Kopējais budžets'!A2:D2</f>
        <v>Projekta nosaukums</v>
      </c>
      <c r="B2" s="590"/>
      <c r="C2" s="590"/>
      <c r="D2" s="590"/>
      <c r="E2" s="590"/>
      <c r="F2" s="591"/>
      <c r="K2" s="131"/>
      <c r="L2" s="131"/>
      <c r="M2" s="224"/>
      <c r="N2" s="224"/>
    </row>
    <row r="3" spans="1:14" ht="17.25" customHeight="1">
      <c r="A3" s="592" t="str">
        <f>'Kopējais budžets'!A3:D3</f>
        <v>Projekta iesniedzēja nosaukums</v>
      </c>
      <c r="B3" s="593"/>
      <c r="C3" s="593"/>
      <c r="D3" s="593"/>
      <c r="E3" s="593"/>
      <c r="F3" s="594"/>
      <c r="M3" s="224"/>
      <c r="N3" s="224"/>
    </row>
    <row r="4" spans="10:13" ht="13.5" thickBot="1">
      <c r="J4" s="4" t="s">
        <v>147</v>
      </c>
      <c r="K4" s="131">
        <v>0.21</v>
      </c>
      <c r="L4" s="131">
        <v>1.21</v>
      </c>
      <c r="M4" s="131"/>
    </row>
    <row r="5" spans="1:12" ht="13.5" thickBot="1">
      <c r="A5" s="406" t="s">
        <v>39</v>
      </c>
      <c r="B5" s="713" t="s">
        <v>162</v>
      </c>
      <c r="C5" s="713"/>
      <c r="D5" s="713"/>
      <c r="E5" s="713"/>
      <c r="F5" s="305" t="s">
        <v>234</v>
      </c>
      <c r="G5" s="545"/>
      <c r="H5" s="327"/>
      <c r="J5" s="4" t="s">
        <v>224</v>
      </c>
      <c r="K5" s="316">
        <f>L5*K4/L4</f>
        <v>0</v>
      </c>
      <c r="L5" s="316">
        <f>SUMIF(G10:G14,J5,F10:F14)+SUMIF(G16:G28,J5,F16:F28)+SUMIF(G30:G32,J5,F30:F32)+SUMIF(G34:G36,J5,F34:F36)+SUMIF(G38:G40,J5,F38:F40)</f>
        <v>0</v>
      </c>
    </row>
    <row r="6" spans="1:10" ht="13.5" thickBot="1">
      <c r="A6" s="306"/>
      <c r="B6" s="665"/>
      <c r="C6" s="665"/>
      <c r="D6" s="665"/>
      <c r="E6" s="666"/>
      <c r="F6" s="405">
        <f>F9+F15+F29+F33+F37</f>
        <v>0</v>
      </c>
      <c r="J6" s="4" t="s">
        <v>108</v>
      </c>
    </row>
    <row r="7" spans="7:9" ht="12.75">
      <c r="G7" s="545"/>
      <c r="H7" s="327"/>
      <c r="I7" s="260"/>
    </row>
    <row r="8" spans="1:13" ht="38.25">
      <c r="A8" s="407" t="s">
        <v>83</v>
      </c>
      <c r="B8" s="407" t="s">
        <v>53</v>
      </c>
      <c r="C8" s="407" t="s">
        <v>29</v>
      </c>
      <c r="D8" s="407" t="s">
        <v>55</v>
      </c>
      <c r="E8" s="407" t="s">
        <v>30</v>
      </c>
      <c r="F8" s="407" t="s">
        <v>31</v>
      </c>
      <c r="M8" s="634" t="s">
        <v>211</v>
      </c>
    </row>
    <row r="9" spans="1:13" ht="12.75">
      <c r="A9" s="710" t="s">
        <v>56</v>
      </c>
      <c r="B9" s="711"/>
      <c r="C9" s="711"/>
      <c r="D9" s="711"/>
      <c r="E9" s="712"/>
      <c r="F9" s="408">
        <f>SUM(F10:F14)</f>
        <v>0</v>
      </c>
      <c r="M9" s="635"/>
    </row>
    <row r="10" spans="1:13" ht="12.75">
      <c r="A10" s="368"/>
      <c r="B10" s="281"/>
      <c r="C10" s="240"/>
      <c r="D10" s="240"/>
      <c r="E10" s="240"/>
      <c r="F10" s="552">
        <f>ROUND(C10*E10,0)</f>
        <v>0</v>
      </c>
      <c r="G10" s="483" t="s">
        <v>147</v>
      </c>
      <c r="I10" s="4">
        <v>1</v>
      </c>
      <c r="J10" s="480">
        <f>SUMIF($A$10:$A$14,I10,$F$10:$F$14)+SUMIF($A$16:$A$28,I10,$F$16:$F$28)+SUMIF($A$30:$A$32,I10,$F$30:$F$32)+SUMIF($A$34:$A$36,I10,$F$34:$F$36)+SUMIF($A$38:$A$40,I10,$F$38:$F$40)</f>
        <v>0</v>
      </c>
      <c r="M10" s="635"/>
    </row>
    <row r="11" spans="1:13" ht="12.75">
      <c r="A11" s="368"/>
      <c r="B11" s="270"/>
      <c r="C11" s="236"/>
      <c r="D11" s="236"/>
      <c r="E11" s="236"/>
      <c r="F11" s="552">
        <f>ROUND(C11*E11,0)</f>
        <v>0</v>
      </c>
      <c r="G11" s="483" t="s">
        <v>147</v>
      </c>
      <c r="I11" s="4">
        <v>2</v>
      </c>
      <c r="J11" s="480">
        <f aca="true" t="shared" si="0" ref="J11:J24">SUMIF($A$10:$A$14,I11,$F$10:$F$14)+SUMIF($A$16:$A$28,I11,$F$16:$F$28)+SUMIF($A$30:$A$32,I11,$F$30:$F$32)+SUMIF($A$34:$A$36,I11,$F$34:$F$36)+SUMIF($A$38:$A$40,I11,$F$38:$F$40)</f>
        <v>0</v>
      </c>
      <c r="M11" s="635"/>
    </row>
    <row r="12" spans="1:13" ht="12.75">
      <c r="A12" s="368"/>
      <c r="B12" s="270"/>
      <c r="C12" s="236"/>
      <c r="D12" s="236"/>
      <c r="E12" s="236"/>
      <c r="F12" s="552">
        <f>ROUND(C12*E12,0)</f>
        <v>0</v>
      </c>
      <c r="G12" s="483" t="s">
        <v>147</v>
      </c>
      <c r="I12" s="4">
        <v>3</v>
      </c>
      <c r="J12" s="480">
        <f t="shared" si="0"/>
        <v>0</v>
      </c>
      <c r="M12" s="635"/>
    </row>
    <row r="13" spans="1:13" ht="12.75">
      <c r="A13" s="368"/>
      <c r="B13" s="270"/>
      <c r="C13" s="236"/>
      <c r="D13" s="236"/>
      <c r="E13" s="236"/>
      <c r="F13" s="552">
        <f>ROUND(C13*E13,0)</f>
        <v>0</v>
      </c>
      <c r="G13" s="483" t="s">
        <v>147</v>
      </c>
      <c r="I13" s="4">
        <v>4</v>
      </c>
      <c r="J13" s="480">
        <f t="shared" si="0"/>
        <v>0</v>
      </c>
      <c r="M13" s="635"/>
    </row>
    <row r="14" spans="1:13" ht="12.75">
      <c r="A14" s="368"/>
      <c r="B14" s="270"/>
      <c r="C14" s="236"/>
      <c r="D14" s="236"/>
      <c r="E14" s="236"/>
      <c r="F14" s="552">
        <f>ROUND(C14*E14,0)</f>
        <v>0</v>
      </c>
      <c r="G14" s="483" t="s">
        <v>147</v>
      </c>
      <c r="I14" s="4">
        <v>5</v>
      </c>
      <c r="J14" s="480">
        <f t="shared" si="0"/>
        <v>0</v>
      </c>
      <c r="M14" s="635"/>
    </row>
    <row r="15" spans="1:13" ht="12.75">
      <c r="A15" s="704" t="s">
        <v>71</v>
      </c>
      <c r="B15" s="705"/>
      <c r="C15" s="705"/>
      <c r="D15" s="705"/>
      <c r="E15" s="706"/>
      <c r="F15" s="553">
        <f>SUM(F16:F28)</f>
        <v>0</v>
      </c>
      <c r="I15" s="4">
        <v>6</v>
      </c>
      <c r="J15" s="480">
        <f t="shared" si="0"/>
        <v>0</v>
      </c>
      <c r="M15" s="635"/>
    </row>
    <row r="16" spans="1:13" ht="12.75">
      <c r="A16" s="331"/>
      <c r="B16" s="270"/>
      <c r="C16" s="240"/>
      <c r="D16" s="240"/>
      <c r="E16" s="240"/>
      <c r="F16" s="409">
        <f>ROUND(C16*E16,0)</f>
        <v>0</v>
      </c>
      <c r="G16" s="483" t="s">
        <v>147</v>
      </c>
      <c r="I16" s="4">
        <v>7</v>
      </c>
      <c r="J16" s="480">
        <f t="shared" si="0"/>
        <v>0</v>
      </c>
      <c r="M16" s="635"/>
    </row>
    <row r="17" spans="1:13" ht="12.75">
      <c r="A17" s="331"/>
      <c r="B17" s="270"/>
      <c r="C17" s="236"/>
      <c r="D17" s="236"/>
      <c r="E17" s="236"/>
      <c r="F17" s="409">
        <f>ROUND(C17*E17,0)</f>
        <v>0</v>
      </c>
      <c r="G17" s="483" t="s">
        <v>147</v>
      </c>
      <c r="I17" s="4">
        <v>8</v>
      </c>
      <c r="J17" s="480">
        <f t="shared" si="0"/>
        <v>0</v>
      </c>
      <c r="M17" s="635"/>
    </row>
    <row r="18" spans="1:13" ht="12.75">
      <c r="A18" s="331"/>
      <c r="B18" s="270"/>
      <c r="C18" s="236"/>
      <c r="D18" s="236"/>
      <c r="E18" s="236"/>
      <c r="F18" s="409">
        <f aca="true" t="shared" si="1" ref="F18:F40">ROUND(C18*E18,0)</f>
        <v>0</v>
      </c>
      <c r="G18" s="483" t="s">
        <v>147</v>
      </c>
      <c r="I18" s="4">
        <v>9</v>
      </c>
      <c r="J18" s="480">
        <f t="shared" si="0"/>
        <v>0</v>
      </c>
      <c r="M18" s="635"/>
    </row>
    <row r="19" spans="1:13" ht="12.75">
      <c r="A19" s="331"/>
      <c r="B19" s="270"/>
      <c r="C19" s="236"/>
      <c r="D19" s="236"/>
      <c r="E19" s="236"/>
      <c r="F19" s="409">
        <f t="shared" si="1"/>
        <v>0</v>
      </c>
      <c r="G19" s="483" t="s">
        <v>147</v>
      </c>
      <c r="I19" s="4">
        <v>10</v>
      </c>
      <c r="J19" s="480">
        <f t="shared" si="0"/>
        <v>0</v>
      </c>
      <c r="M19" s="635"/>
    </row>
    <row r="20" spans="1:13" ht="12.75">
      <c r="A20" s="331"/>
      <c r="B20" s="270"/>
      <c r="C20" s="236"/>
      <c r="D20" s="236"/>
      <c r="E20" s="236"/>
      <c r="F20" s="409">
        <f t="shared" si="1"/>
        <v>0</v>
      </c>
      <c r="G20" s="483" t="s">
        <v>147</v>
      </c>
      <c r="I20" s="4">
        <v>11</v>
      </c>
      <c r="J20" s="480">
        <f t="shared" si="0"/>
        <v>0</v>
      </c>
      <c r="M20" s="635"/>
    </row>
    <row r="21" spans="1:13" ht="12.75">
      <c r="A21" s="331"/>
      <c r="B21" s="270"/>
      <c r="C21" s="236"/>
      <c r="D21" s="236"/>
      <c r="E21" s="236"/>
      <c r="F21" s="409">
        <f t="shared" si="1"/>
        <v>0</v>
      </c>
      <c r="G21" s="483" t="s">
        <v>147</v>
      </c>
      <c r="I21" s="4">
        <v>12</v>
      </c>
      <c r="J21" s="480">
        <f t="shared" si="0"/>
        <v>0</v>
      </c>
      <c r="M21" s="635"/>
    </row>
    <row r="22" spans="1:10" ht="12.75">
      <c r="A22" s="331"/>
      <c r="B22" s="270"/>
      <c r="C22" s="236"/>
      <c r="D22" s="236"/>
      <c r="E22" s="236"/>
      <c r="F22" s="409">
        <f t="shared" si="1"/>
        <v>0</v>
      </c>
      <c r="G22" s="483" t="s">
        <v>147</v>
      </c>
      <c r="I22" s="4">
        <v>13</v>
      </c>
      <c r="J22" s="480">
        <f t="shared" si="0"/>
        <v>0</v>
      </c>
    </row>
    <row r="23" spans="1:10" ht="12.75">
      <c r="A23" s="331"/>
      <c r="B23" s="270"/>
      <c r="C23" s="236"/>
      <c r="D23" s="236"/>
      <c r="E23" s="236"/>
      <c r="F23" s="409">
        <f t="shared" si="1"/>
        <v>0</v>
      </c>
      <c r="G23" s="483" t="s">
        <v>147</v>
      </c>
      <c r="I23" s="4">
        <v>14</v>
      </c>
      <c r="J23" s="480">
        <f t="shared" si="0"/>
        <v>0</v>
      </c>
    </row>
    <row r="24" spans="1:10" ht="12.75">
      <c r="A24" s="331"/>
      <c r="B24" s="270"/>
      <c r="C24" s="236"/>
      <c r="D24" s="236"/>
      <c r="E24" s="236"/>
      <c r="F24" s="409">
        <f t="shared" si="1"/>
        <v>0</v>
      </c>
      <c r="G24" s="483" t="s">
        <v>147</v>
      </c>
      <c r="I24" s="4">
        <v>15</v>
      </c>
      <c r="J24" s="480">
        <f t="shared" si="0"/>
        <v>0</v>
      </c>
    </row>
    <row r="25" spans="1:10" ht="12.75">
      <c r="A25" s="331"/>
      <c r="B25" s="270"/>
      <c r="C25" s="236"/>
      <c r="D25" s="236"/>
      <c r="E25" s="236"/>
      <c r="F25" s="409">
        <f t="shared" si="1"/>
        <v>0</v>
      </c>
      <c r="G25" s="483" t="s">
        <v>147</v>
      </c>
      <c r="I25" s="480">
        <f>SUM(J10:J24)</f>
        <v>0</v>
      </c>
      <c r="J25" s="4" t="s">
        <v>121</v>
      </c>
    </row>
    <row r="26" spans="1:7" ht="12.75">
      <c r="A26" s="331"/>
      <c r="B26" s="270"/>
      <c r="C26" s="236"/>
      <c r="D26" s="236"/>
      <c r="E26" s="236"/>
      <c r="F26" s="409">
        <f t="shared" si="1"/>
        <v>0</v>
      </c>
      <c r="G26" s="483" t="s">
        <v>147</v>
      </c>
    </row>
    <row r="27" spans="1:7" ht="12.75">
      <c r="A27" s="331"/>
      <c r="B27" s="270"/>
      <c r="C27" s="236"/>
      <c r="D27" s="236"/>
      <c r="E27" s="236"/>
      <c r="F27" s="409">
        <f t="shared" si="1"/>
        <v>0</v>
      </c>
      <c r="G27" s="483" t="s">
        <v>147</v>
      </c>
    </row>
    <row r="28" spans="1:7" ht="12.75">
      <c r="A28" s="331"/>
      <c r="B28" s="270"/>
      <c r="C28" s="236"/>
      <c r="D28" s="236"/>
      <c r="E28" s="236"/>
      <c r="F28" s="409">
        <f t="shared" si="1"/>
        <v>0</v>
      </c>
      <c r="G28" s="483" t="s">
        <v>147</v>
      </c>
    </row>
    <row r="29" spans="1:6" ht="12.75">
      <c r="A29" s="704" t="s">
        <v>57</v>
      </c>
      <c r="B29" s="705"/>
      <c r="C29" s="705"/>
      <c r="D29" s="705"/>
      <c r="E29" s="706"/>
      <c r="F29" s="553">
        <f>SUM(F30:F32)</f>
        <v>0</v>
      </c>
    </row>
    <row r="30" spans="1:7" ht="12.75">
      <c r="A30" s="331"/>
      <c r="B30" s="270"/>
      <c r="C30" s="240"/>
      <c r="D30" s="240"/>
      <c r="E30" s="240"/>
      <c r="F30" s="409">
        <f t="shared" si="1"/>
        <v>0</v>
      </c>
      <c r="G30" s="483" t="s">
        <v>147</v>
      </c>
    </row>
    <row r="31" spans="1:7" ht="12.75">
      <c r="A31" s="331"/>
      <c r="B31" s="270"/>
      <c r="C31" s="236"/>
      <c r="D31" s="236"/>
      <c r="E31" s="236"/>
      <c r="F31" s="409">
        <f t="shared" si="1"/>
        <v>0</v>
      </c>
      <c r="G31" s="483" t="s">
        <v>147</v>
      </c>
    </row>
    <row r="32" spans="1:7" ht="12.75">
      <c r="A32" s="331"/>
      <c r="B32" s="270"/>
      <c r="C32" s="236"/>
      <c r="D32" s="236"/>
      <c r="E32" s="236"/>
      <c r="F32" s="409">
        <f t="shared" si="1"/>
        <v>0</v>
      </c>
      <c r="G32" s="483" t="s">
        <v>147</v>
      </c>
    </row>
    <row r="33" spans="1:6" ht="12.75">
      <c r="A33" s="704" t="s">
        <v>58</v>
      </c>
      <c r="B33" s="705"/>
      <c r="C33" s="705"/>
      <c r="D33" s="705"/>
      <c r="E33" s="706"/>
      <c r="F33" s="553">
        <f>SUM(F34:F36)</f>
        <v>0</v>
      </c>
    </row>
    <row r="34" spans="1:7" ht="12.75">
      <c r="A34" s="410"/>
      <c r="B34" s="270"/>
      <c r="C34" s="240"/>
      <c r="D34" s="240"/>
      <c r="E34" s="240"/>
      <c r="F34" s="153">
        <f t="shared" si="1"/>
        <v>0</v>
      </c>
      <c r="G34" s="483" t="s">
        <v>147</v>
      </c>
    </row>
    <row r="35" spans="1:7" ht="12.75">
      <c r="A35" s="410"/>
      <c r="B35" s="270"/>
      <c r="C35" s="236"/>
      <c r="D35" s="236"/>
      <c r="E35" s="236"/>
      <c r="F35" s="153">
        <f t="shared" si="1"/>
        <v>0</v>
      </c>
      <c r="G35" s="483" t="s">
        <v>147</v>
      </c>
    </row>
    <row r="36" spans="1:7" ht="12.75">
      <c r="A36" s="410"/>
      <c r="B36" s="270"/>
      <c r="C36" s="236"/>
      <c r="D36" s="236"/>
      <c r="E36" s="236"/>
      <c r="F36" s="153">
        <f t="shared" si="1"/>
        <v>0</v>
      </c>
      <c r="G36" s="483" t="s">
        <v>147</v>
      </c>
    </row>
    <row r="37" spans="1:6" ht="12.75">
      <c r="A37" s="704" t="s">
        <v>59</v>
      </c>
      <c r="B37" s="705"/>
      <c r="C37" s="705"/>
      <c r="D37" s="705"/>
      <c r="E37" s="706"/>
      <c r="F37" s="553">
        <f>SUM(F38:F40)</f>
        <v>0</v>
      </c>
    </row>
    <row r="38" spans="1:7" ht="12.75">
      <c r="A38" s="410"/>
      <c r="B38" s="270"/>
      <c r="C38" s="240"/>
      <c r="D38" s="240"/>
      <c r="E38" s="240"/>
      <c r="F38" s="411">
        <f t="shared" si="1"/>
        <v>0</v>
      </c>
      <c r="G38" s="483" t="s">
        <v>147</v>
      </c>
    </row>
    <row r="39" spans="1:7" ht="12.75">
      <c r="A39" s="410"/>
      <c r="B39" s="270"/>
      <c r="C39" s="236"/>
      <c r="D39" s="236"/>
      <c r="E39" s="236"/>
      <c r="F39" s="411">
        <f t="shared" si="1"/>
        <v>0</v>
      </c>
      <c r="G39" s="483" t="s">
        <v>147</v>
      </c>
    </row>
    <row r="40" spans="1:7" ht="12.75">
      <c r="A40" s="410"/>
      <c r="B40" s="270"/>
      <c r="C40" s="236"/>
      <c r="D40" s="236"/>
      <c r="E40" s="236"/>
      <c r="F40" s="411">
        <f t="shared" si="1"/>
        <v>0</v>
      </c>
      <c r="G40" s="483" t="s">
        <v>147</v>
      </c>
    </row>
    <row r="42" spans="1:6" ht="15" customHeight="1">
      <c r="A42" s="715" t="s">
        <v>72</v>
      </c>
      <c r="B42" s="716"/>
      <c r="C42" s="716"/>
      <c r="D42" s="716"/>
      <c r="E42" s="716"/>
      <c r="F42" s="717"/>
    </row>
    <row r="43" spans="1:6" ht="12.75">
      <c r="A43" s="718"/>
      <c r="B43" s="719"/>
      <c r="C43" s="719"/>
      <c r="D43" s="719"/>
      <c r="E43" s="719"/>
      <c r="F43" s="720"/>
    </row>
    <row r="44" spans="1:6" ht="17.25" customHeight="1">
      <c r="A44" s="721"/>
      <c r="B44" s="722"/>
      <c r="C44" s="722"/>
      <c r="D44" s="722"/>
      <c r="E44" s="722"/>
      <c r="F44" s="723"/>
    </row>
    <row r="45" spans="1:6" ht="9.75" customHeight="1">
      <c r="A45" s="714"/>
      <c r="B45" s="714"/>
      <c r="C45" s="714"/>
      <c r="D45" s="714"/>
      <c r="E45" s="714"/>
      <c r="F45" s="714"/>
    </row>
    <row r="46" spans="1:6" ht="30" customHeight="1">
      <c r="A46" s="707" t="s">
        <v>149</v>
      </c>
      <c r="B46" s="708"/>
      <c r="C46" s="708"/>
      <c r="D46" s="708"/>
      <c r="E46" s="708"/>
      <c r="F46" s="709"/>
    </row>
    <row r="47" spans="1:6" ht="28.5" customHeight="1">
      <c r="A47" s="627" t="s">
        <v>67</v>
      </c>
      <c r="B47" s="628"/>
      <c r="C47" s="628"/>
      <c r="D47" s="628"/>
      <c r="E47" s="628"/>
      <c r="F47" s="629"/>
    </row>
    <row r="50" spans="1:6" ht="12.75">
      <c r="A50" s="294"/>
      <c r="B50" s="294" t="s">
        <v>193</v>
      </c>
      <c r="C50" s="676" t="s">
        <v>192</v>
      </c>
      <c r="D50" s="676"/>
      <c r="E50" s="676" t="s">
        <v>84</v>
      </c>
      <c r="F50" s="676"/>
    </row>
    <row r="51" spans="1:6" ht="12.75">
      <c r="A51" s="294" t="s">
        <v>39</v>
      </c>
      <c r="B51" s="294">
        <v>2000</v>
      </c>
      <c r="C51" s="676" t="s">
        <v>240</v>
      </c>
      <c r="D51" s="676"/>
      <c r="E51" s="703">
        <f>F6</f>
        <v>0</v>
      </c>
      <c r="F51" s="703"/>
    </row>
    <row r="52" spans="1:6" ht="12.75">
      <c r="A52" s="294"/>
      <c r="B52" s="294">
        <v>2512</v>
      </c>
      <c r="C52" s="676" t="s">
        <v>238</v>
      </c>
      <c r="D52" s="676"/>
      <c r="E52" s="703">
        <f>K5</f>
        <v>0</v>
      </c>
      <c r="F52" s="703"/>
    </row>
  </sheetData>
  <sheetProtection password="8E49" sheet="1" formatCells="0" formatColumns="0" formatRows="0"/>
  <mergeCells count="21">
    <mergeCell ref="M8:M21"/>
    <mergeCell ref="C50:D50"/>
    <mergeCell ref="B5:E5"/>
    <mergeCell ref="A45:F45"/>
    <mergeCell ref="A42:F44"/>
    <mergeCell ref="A37:E37"/>
    <mergeCell ref="A1:F1"/>
    <mergeCell ref="A2:F2"/>
    <mergeCell ref="A3:F3"/>
    <mergeCell ref="A33:E33"/>
    <mergeCell ref="A9:E9"/>
    <mergeCell ref="C51:D51"/>
    <mergeCell ref="A15:E15"/>
    <mergeCell ref="E50:F50"/>
    <mergeCell ref="B6:E6"/>
    <mergeCell ref="E52:F52"/>
    <mergeCell ref="E51:F51"/>
    <mergeCell ref="C52:D52"/>
    <mergeCell ref="A47:F47"/>
    <mergeCell ref="A29:E29"/>
    <mergeCell ref="A46:F46"/>
  </mergeCells>
  <dataValidations count="2">
    <dataValidation type="list" allowBlank="1" showInputMessage="1" showErrorMessage="1" sqref="G10:G14 G16:G28 G30:G32 G34:G36 G38:G40">
      <formula1>$J$4:$J$6</formula1>
    </dataValidation>
    <dataValidation type="list" allowBlank="1" showInputMessage="1" showErrorMessage="1" sqref="A10:A14 A16:A28 A30:A32 A34:A36 A38:A40">
      <formula1>$I$9:$I$24</formula1>
    </dataValidation>
  </dataValidations>
  <hyperlinks>
    <hyperlink ref="A5" location="'Kopējais budžets'!A1" display="E4"/>
  </hyperlinks>
  <printOptions horizontalCentered="1"/>
  <pageMargins left="0.7874015748031497" right="0.3937007874015748" top="0.7874015748031497" bottom="0.5905511811023623" header="0.31496062992125984" footer="0.31496062992125984"/>
  <pageSetup horizontalDpi="1200" verticalDpi="1200" orientation="portrait" paperSize="9" scale="95" r:id="rId1"/>
  <headerFooter alignWithMargins="0">
    <oddHeader>&amp;R&amp;D</oddHeader>
    <oddFooter>&amp;R5.11. Ar ES prasībām saistītās izmaksas
____</oddFooter>
  </headerFooter>
  <ignoredErrors>
    <ignoredError sqref="F15 F29 F33 F37" formula="1"/>
  </ignoredErrors>
</worksheet>
</file>

<file path=xl/worksheets/sheet12.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G10" sqref="G10"/>
    </sheetView>
  </sheetViews>
  <sheetFormatPr defaultColWidth="9.140625" defaultRowHeight="12.75"/>
  <cols>
    <col min="1" max="1" width="8.421875" style="4" customWidth="1"/>
    <col min="2" max="2" width="42.00390625" style="4" customWidth="1"/>
    <col min="3" max="3" width="7.421875" style="4" customWidth="1"/>
    <col min="4" max="4" width="9.57421875" style="4" customWidth="1"/>
    <col min="5" max="5" width="9.140625" style="4" customWidth="1"/>
    <col min="6" max="6" width="10.57421875" style="4" customWidth="1"/>
    <col min="7" max="7" width="8.57421875" style="483" customWidth="1"/>
    <col min="8" max="8" width="8.57421875" style="4" customWidth="1"/>
    <col min="9" max="9" width="11.57421875" style="4" hidden="1" customWidth="1"/>
    <col min="10" max="11" width="9.140625" style="4" hidden="1" customWidth="1"/>
    <col min="12" max="12" width="37.57421875" style="4" customWidth="1"/>
    <col min="13" max="16384" width="9.140625" style="4" customWidth="1"/>
  </cols>
  <sheetData>
    <row r="1" spans="1:6" ht="15.75" customHeight="1">
      <c r="A1" s="586" t="str">
        <f>'Kopējais budžets'!A1:D1</f>
        <v>Izvēlēties fondu</v>
      </c>
      <c r="B1" s="587"/>
      <c r="C1" s="587"/>
      <c r="D1" s="587"/>
      <c r="E1" s="587"/>
      <c r="F1" s="588"/>
    </row>
    <row r="2" spans="1:13" ht="17.25" customHeight="1">
      <c r="A2" s="589" t="str">
        <f>'Kopējais budžets'!A2:D2</f>
        <v>Projekta nosaukums</v>
      </c>
      <c r="B2" s="590"/>
      <c r="C2" s="590"/>
      <c r="D2" s="590"/>
      <c r="E2" s="590"/>
      <c r="F2" s="591"/>
      <c r="J2" s="131"/>
      <c r="K2" s="131"/>
      <c r="L2" s="224"/>
      <c r="M2" s="224"/>
    </row>
    <row r="3" spans="1:13" ht="17.25" customHeight="1">
      <c r="A3" s="592" t="str">
        <f>'Kopējais budžets'!A3:D3</f>
        <v>Projekta iesniedzēja nosaukums</v>
      </c>
      <c r="B3" s="593"/>
      <c r="C3" s="593"/>
      <c r="D3" s="593"/>
      <c r="E3" s="593"/>
      <c r="F3" s="594"/>
      <c r="J3" s="131"/>
      <c r="K3" s="131"/>
      <c r="L3" s="224"/>
      <c r="M3" s="224"/>
    </row>
    <row r="4" ht="13.5" thickBot="1"/>
    <row r="5" spans="1:11" ht="13.5" thickBot="1">
      <c r="A5" s="412" t="s">
        <v>42</v>
      </c>
      <c r="B5" s="630" t="s">
        <v>163</v>
      </c>
      <c r="C5" s="630"/>
      <c r="D5" s="630"/>
      <c r="E5" s="631"/>
      <c r="F5" s="413" t="s">
        <v>234</v>
      </c>
      <c r="G5" s="545"/>
      <c r="H5" s="182"/>
      <c r="I5" s="4" t="s">
        <v>147</v>
      </c>
      <c r="J5" s="131">
        <v>0.21</v>
      </c>
      <c r="K5" s="131">
        <v>1.21</v>
      </c>
    </row>
    <row r="6" spans="1:11" ht="13.5" thickBot="1">
      <c r="A6" s="414"/>
      <c r="B6" s="652"/>
      <c r="C6" s="652"/>
      <c r="D6" s="652"/>
      <c r="E6" s="652"/>
      <c r="F6" s="225">
        <f>F9+F15+F23</f>
        <v>0</v>
      </c>
      <c r="I6" s="4" t="s">
        <v>224</v>
      </c>
      <c r="J6" s="4">
        <f>K6*J5/K5</f>
        <v>0</v>
      </c>
      <c r="K6" s="4">
        <f>SUMIF(G10:G14,I6,F10:F14)+SUMIF(G16:G22,I6,F16:F22)+SUMIF(G24:G27,I6,F24:F27)</f>
        <v>0</v>
      </c>
    </row>
    <row r="7" spans="7:9" ht="13.5" thickBot="1">
      <c r="G7" s="545"/>
      <c r="H7" s="182"/>
      <c r="I7" s="260" t="s">
        <v>108</v>
      </c>
    </row>
    <row r="8" spans="1:12" ht="39" thickBot="1">
      <c r="A8" s="186" t="s">
        <v>83</v>
      </c>
      <c r="B8" s="187" t="s">
        <v>53</v>
      </c>
      <c r="C8" s="187" t="s">
        <v>29</v>
      </c>
      <c r="D8" s="187" t="s">
        <v>55</v>
      </c>
      <c r="E8" s="187" t="s">
        <v>30</v>
      </c>
      <c r="F8" s="307" t="s">
        <v>31</v>
      </c>
      <c r="L8" s="634" t="s">
        <v>211</v>
      </c>
    </row>
    <row r="9" spans="1:12" ht="12.75">
      <c r="A9" s="730" t="s">
        <v>61</v>
      </c>
      <c r="B9" s="731"/>
      <c r="C9" s="731"/>
      <c r="D9" s="731"/>
      <c r="E9" s="732"/>
      <c r="F9" s="191">
        <f>SUM(F10:F14)</f>
        <v>0</v>
      </c>
      <c r="L9" s="635"/>
    </row>
    <row r="10" spans="1:12" ht="12.75">
      <c r="A10" s="309"/>
      <c r="B10" s="281"/>
      <c r="C10" s="240"/>
      <c r="D10" s="240"/>
      <c r="E10" s="240"/>
      <c r="F10" s="284">
        <f>ROUND(C10*E10,0)</f>
        <v>0</v>
      </c>
      <c r="G10" s="483" t="s">
        <v>147</v>
      </c>
      <c r="I10" s="4">
        <v>1</v>
      </c>
      <c r="J10" s="480">
        <f>SUMIF($A$10:$A$14,I10,$F$10:$F$14)+SUMIF($A$16:$A$22,I10,$F$16:$F$22)+SUMIF($A$24:$A$27,I10,$F$24:$F$27)</f>
        <v>0</v>
      </c>
      <c r="K10" s="480"/>
      <c r="L10" s="635"/>
    </row>
    <row r="11" spans="1:12" ht="12.75">
      <c r="A11" s="309"/>
      <c r="B11" s="270"/>
      <c r="C11" s="236"/>
      <c r="D11" s="236"/>
      <c r="E11" s="240"/>
      <c r="F11" s="284">
        <f>ROUND(C11*E11,0)</f>
        <v>0</v>
      </c>
      <c r="G11" s="483" t="s">
        <v>147</v>
      </c>
      <c r="I11" s="4">
        <v>2</v>
      </c>
      <c r="J11" s="480">
        <f aca="true" t="shared" si="0" ref="J11:J24">SUMIF($A$10:$A$14,I11,$F$10:$F$14)+SUMIF($A$16:$A$22,I11,$F$16:$F$22)+SUMIF($A$24:$A$27,I11,$F$24:$F$27)</f>
        <v>0</v>
      </c>
      <c r="K11" s="480"/>
      <c r="L11" s="635"/>
    </row>
    <row r="12" spans="1:12" ht="12.75">
      <c r="A12" s="309"/>
      <c r="B12" s="270"/>
      <c r="C12" s="236"/>
      <c r="D12" s="236"/>
      <c r="E12" s="240"/>
      <c r="F12" s="284">
        <f>ROUND(C12*E12,0)</f>
        <v>0</v>
      </c>
      <c r="G12" s="483" t="s">
        <v>147</v>
      </c>
      <c r="I12" s="4">
        <v>3</v>
      </c>
      <c r="J12" s="480">
        <f t="shared" si="0"/>
        <v>0</v>
      </c>
      <c r="K12" s="480"/>
      <c r="L12" s="635"/>
    </row>
    <row r="13" spans="1:12" ht="12.75">
      <c r="A13" s="309"/>
      <c r="B13" s="270"/>
      <c r="C13" s="236"/>
      <c r="D13" s="236"/>
      <c r="E13" s="240"/>
      <c r="F13" s="284">
        <f>ROUND(C13*E13,0)</f>
        <v>0</v>
      </c>
      <c r="G13" s="483" t="s">
        <v>147</v>
      </c>
      <c r="I13" s="4">
        <v>4</v>
      </c>
      <c r="J13" s="480">
        <f t="shared" si="0"/>
        <v>0</v>
      </c>
      <c r="K13" s="480"/>
      <c r="L13" s="635"/>
    </row>
    <row r="14" spans="1:12" ht="13.5" thickBot="1">
      <c r="A14" s="311"/>
      <c r="B14" s="275"/>
      <c r="C14" s="241"/>
      <c r="D14" s="241"/>
      <c r="E14" s="415"/>
      <c r="F14" s="284">
        <f>ROUND(C14*E14,0)</f>
        <v>0</v>
      </c>
      <c r="G14" s="483" t="s">
        <v>147</v>
      </c>
      <c r="I14" s="4">
        <v>5</v>
      </c>
      <c r="J14" s="480">
        <f t="shared" si="0"/>
        <v>0</v>
      </c>
      <c r="K14" s="480"/>
      <c r="L14" s="635"/>
    </row>
    <row r="15" spans="1:12" ht="12.75">
      <c r="A15" s="725" t="s">
        <v>60</v>
      </c>
      <c r="B15" s="726"/>
      <c r="C15" s="726"/>
      <c r="D15" s="726"/>
      <c r="E15" s="727"/>
      <c r="F15" s="191">
        <f>SUM(F16:F22)</f>
        <v>0</v>
      </c>
      <c r="I15" s="4">
        <v>6</v>
      </c>
      <c r="J15" s="480">
        <f t="shared" si="0"/>
        <v>0</v>
      </c>
      <c r="K15" s="480"/>
      <c r="L15" s="635"/>
    </row>
    <row r="16" spans="1:12" ht="12.75">
      <c r="A16" s="416"/>
      <c r="B16" s="270"/>
      <c r="C16" s="236"/>
      <c r="D16" s="236"/>
      <c r="E16" s="236"/>
      <c r="F16" s="144">
        <f aca="true" t="shared" si="1" ref="F16:F22">ROUND(C16*E16,0)</f>
        <v>0</v>
      </c>
      <c r="G16" s="483" t="s">
        <v>147</v>
      </c>
      <c r="I16" s="4">
        <v>7</v>
      </c>
      <c r="J16" s="480">
        <f t="shared" si="0"/>
        <v>0</v>
      </c>
      <c r="K16" s="480"/>
      <c r="L16" s="635"/>
    </row>
    <row r="17" spans="1:12" ht="12.75">
      <c r="A17" s="416"/>
      <c r="B17" s="270"/>
      <c r="C17" s="236"/>
      <c r="D17" s="236"/>
      <c r="E17" s="236"/>
      <c r="F17" s="144">
        <f t="shared" si="1"/>
        <v>0</v>
      </c>
      <c r="G17" s="483" t="s">
        <v>147</v>
      </c>
      <c r="I17" s="4">
        <v>8</v>
      </c>
      <c r="J17" s="480">
        <f t="shared" si="0"/>
        <v>0</v>
      </c>
      <c r="K17" s="480"/>
      <c r="L17" s="635"/>
    </row>
    <row r="18" spans="1:11" ht="12.75">
      <c r="A18" s="416"/>
      <c r="B18" s="270"/>
      <c r="C18" s="236"/>
      <c r="D18" s="236"/>
      <c r="E18" s="236"/>
      <c r="F18" s="144">
        <f t="shared" si="1"/>
        <v>0</v>
      </c>
      <c r="G18" s="483" t="s">
        <v>147</v>
      </c>
      <c r="I18" s="4">
        <v>9</v>
      </c>
      <c r="J18" s="480">
        <f t="shared" si="0"/>
        <v>0</v>
      </c>
      <c r="K18" s="480"/>
    </row>
    <row r="19" spans="1:11" ht="12.75">
      <c r="A19" s="416"/>
      <c r="B19" s="270"/>
      <c r="C19" s="236"/>
      <c r="D19" s="236"/>
      <c r="E19" s="236"/>
      <c r="F19" s="144">
        <f t="shared" si="1"/>
        <v>0</v>
      </c>
      <c r="G19" s="483" t="s">
        <v>147</v>
      </c>
      <c r="I19" s="4">
        <v>10</v>
      </c>
      <c r="J19" s="480">
        <f t="shared" si="0"/>
        <v>0</v>
      </c>
      <c r="K19" s="480"/>
    </row>
    <row r="20" spans="1:10" ht="12.75">
      <c r="A20" s="416"/>
      <c r="B20" s="270"/>
      <c r="C20" s="236"/>
      <c r="D20" s="236"/>
      <c r="E20" s="236"/>
      <c r="F20" s="144">
        <f t="shared" si="1"/>
        <v>0</v>
      </c>
      <c r="G20" s="483" t="s">
        <v>147</v>
      </c>
      <c r="I20" s="4">
        <v>11</v>
      </c>
      <c r="J20" s="480">
        <f t="shared" si="0"/>
        <v>0</v>
      </c>
    </row>
    <row r="21" spans="1:10" ht="12.75">
      <c r="A21" s="416"/>
      <c r="B21" s="270"/>
      <c r="C21" s="236"/>
      <c r="D21" s="236"/>
      <c r="E21" s="236"/>
      <c r="F21" s="144">
        <f t="shared" si="1"/>
        <v>0</v>
      </c>
      <c r="G21" s="483" t="s">
        <v>147</v>
      </c>
      <c r="I21" s="4">
        <v>12</v>
      </c>
      <c r="J21" s="480">
        <f t="shared" si="0"/>
        <v>0</v>
      </c>
    </row>
    <row r="22" spans="1:10" ht="13.5" thickBot="1">
      <c r="A22" s="417"/>
      <c r="B22" s="288"/>
      <c r="C22" s="335"/>
      <c r="D22" s="335"/>
      <c r="E22" s="335"/>
      <c r="F22" s="161">
        <f t="shared" si="1"/>
        <v>0</v>
      </c>
      <c r="G22" s="483" t="s">
        <v>147</v>
      </c>
      <c r="I22" s="4">
        <v>13</v>
      </c>
      <c r="J22" s="480">
        <f t="shared" si="0"/>
        <v>0</v>
      </c>
    </row>
    <row r="23" spans="1:10" ht="12.75">
      <c r="A23" s="728" t="s">
        <v>62</v>
      </c>
      <c r="B23" s="729"/>
      <c r="C23" s="729"/>
      <c r="D23" s="729"/>
      <c r="E23" s="729"/>
      <c r="F23" s="191">
        <f>SUM(F24:F27)</f>
        <v>0</v>
      </c>
      <c r="I23" s="4">
        <v>14</v>
      </c>
      <c r="J23" s="480">
        <f t="shared" si="0"/>
        <v>0</v>
      </c>
    </row>
    <row r="24" spans="1:10" ht="12.75">
      <c r="A24" s="416"/>
      <c r="B24" s="270"/>
      <c r="C24" s="236"/>
      <c r="D24" s="236"/>
      <c r="E24" s="236"/>
      <c r="F24" s="144">
        <f>ROUND(C24*E24,0)</f>
        <v>0</v>
      </c>
      <c r="G24" s="483" t="s">
        <v>147</v>
      </c>
      <c r="I24" s="4">
        <v>15</v>
      </c>
      <c r="J24" s="480">
        <f t="shared" si="0"/>
        <v>0</v>
      </c>
    </row>
    <row r="25" spans="1:10" ht="12.75">
      <c r="A25" s="416"/>
      <c r="B25" s="270"/>
      <c r="C25" s="236"/>
      <c r="D25" s="236"/>
      <c r="E25" s="236"/>
      <c r="F25" s="144">
        <f>ROUND(C25*E25,0)</f>
        <v>0</v>
      </c>
      <c r="G25" s="483" t="s">
        <v>147</v>
      </c>
      <c r="I25" s="480">
        <f>SUM(J10:J24)</f>
        <v>0</v>
      </c>
      <c r="J25" s="4" t="s">
        <v>121</v>
      </c>
    </row>
    <row r="26" spans="1:7" ht="12.75">
      <c r="A26" s="416"/>
      <c r="B26" s="270"/>
      <c r="C26" s="236"/>
      <c r="D26" s="236"/>
      <c r="E26" s="236"/>
      <c r="F26" s="144">
        <f>ROUND(C26*E26,0)</f>
        <v>0</v>
      </c>
      <c r="G26" s="483" t="s">
        <v>147</v>
      </c>
    </row>
    <row r="27" spans="1:7" ht="13.5" thickBot="1">
      <c r="A27" s="418"/>
      <c r="B27" s="275"/>
      <c r="C27" s="241"/>
      <c r="D27" s="241"/>
      <c r="E27" s="241"/>
      <c r="F27" s="212">
        <f>ROUND(C27*E27,0)</f>
        <v>0</v>
      </c>
      <c r="G27" s="483" t="s">
        <v>147</v>
      </c>
    </row>
    <row r="28" spans="1:6" ht="12.75">
      <c r="A28" s="419"/>
      <c r="B28" s="310"/>
      <c r="C28" s="420"/>
      <c r="D28" s="421"/>
      <c r="E28" s="420"/>
      <c r="F28" s="422"/>
    </row>
    <row r="29" spans="1:6" ht="21" customHeight="1">
      <c r="A29" s="644" t="s">
        <v>144</v>
      </c>
      <c r="B29" s="644"/>
      <c r="C29" s="644"/>
      <c r="D29" s="644"/>
      <c r="E29" s="644"/>
      <c r="F29" s="644"/>
    </row>
    <row r="30" spans="1:6" ht="12" customHeight="1">
      <c r="A30" s="644"/>
      <c r="B30" s="644"/>
      <c r="C30" s="644"/>
      <c r="D30" s="644"/>
      <c r="E30" s="644"/>
      <c r="F30" s="644"/>
    </row>
    <row r="31" spans="1:6" ht="19.5" customHeight="1">
      <c r="A31" s="644"/>
      <c r="B31" s="644"/>
      <c r="C31" s="644"/>
      <c r="D31" s="644"/>
      <c r="E31" s="644"/>
      <c r="F31" s="644"/>
    </row>
    <row r="32" spans="1:6" ht="10.5" customHeight="1">
      <c r="A32" s="724"/>
      <c r="B32" s="724"/>
      <c r="C32" s="724"/>
      <c r="D32" s="724"/>
      <c r="E32" s="724"/>
      <c r="F32" s="724"/>
    </row>
    <row r="33" spans="1:6" ht="27.75" customHeight="1">
      <c r="A33" s="645" t="s">
        <v>149</v>
      </c>
      <c r="B33" s="645"/>
      <c r="C33" s="645"/>
      <c r="D33" s="645"/>
      <c r="E33" s="645"/>
      <c r="F33" s="645"/>
    </row>
    <row r="34" spans="1:6" ht="16.5" customHeight="1">
      <c r="A34" s="645" t="s">
        <v>68</v>
      </c>
      <c r="B34" s="645"/>
      <c r="C34" s="645"/>
      <c r="D34" s="645"/>
      <c r="E34" s="645"/>
      <c r="F34" s="645"/>
    </row>
    <row r="36" spans="1:6" ht="12.75">
      <c r="A36" s="294"/>
      <c r="B36" s="294" t="s">
        <v>193</v>
      </c>
      <c r="C36" s="676" t="s">
        <v>192</v>
      </c>
      <c r="D36" s="676"/>
      <c r="E36" s="676" t="s">
        <v>84</v>
      </c>
      <c r="F36" s="676"/>
    </row>
    <row r="37" spans="1:6" ht="12.75">
      <c r="A37" s="294" t="s">
        <v>42</v>
      </c>
      <c r="B37" s="294">
        <v>2000</v>
      </c>
      <c r="C37" s="676" t="s">
        <v>244</v>
      </c>
      <c r="D37" s="676"/>
      <c r="E37" s="703">
        <f>F6</f>
        <v>0</v>
      </c>
      <c r="F37" s="703"/>
    </row>
    <row r="38" spans="1:6" ht="12.75">
      <c r="A38" s="294"/>
      <c r="B38" s="294">
        <v>2512</v>
      </c>
      <c r="C38" s="676" t="s">
        <v>238</v>
      </c>
      <c r="D38" s="676"/>
      <c r="E38" s="703">
        <f>J6</f>
        <v>0</v>
      </c>
      <c r="F38" s="703"/>
    </row>
  </sheetData>
  <sheetProtection password="8E49" sheet="1" formatCells="0" formatColumns="0" formatRows="0"/>
  <mergeCells count="19">
    <mergeCell ref="C37:D37"/>
    <mergeCell ref="C38:D38"/>
    <mergeCell ref="A33:F33"/>
    <mergeCell ref="A1:F1"/>
    <mergeCell ref="A2:F2"/>
    <mergeCell ref="A3:F3"/>
    <mergeCell ref="A9:E9"/>
    <mergeCell ref="E38:F38"/>
    <mergeCell ref="E37:F37"/>
    <mergeCell ref="E36:F36"/>
    <mergeCell ref="A34:F34"/>
    <mergeCell ref="C36:D36"/>
    <mergeCell ref="L8:L17"/>
    <mergeCell ref="A32:F32"/>
    <mergeCell ref="B5:E5"/>
    <mergeCell ref="B6:E6"/>
    <mergeCell ref="A29:F31"/>
    <mergeCell ref="A15:E15"/>
    <mergeCell ref="A23:E23"/>
  </mergeCells>
  <dataValidations count="3">
    <dataValidation type="list" allowBlank="1" showInputMessage="1" showErrorMessage="1" sqref="A28">
      <formula1>$I$9:$I$19</formula1>
    </dataValidation>
    <dataValidation type="list" allowBlank="1" showInputMessage="1" showErrorMessage="1" sqref="G10:G14 G16:G22 G24:G27">
      <formula1>$I$5:$I$7</formula1>
    </dataValidation>
    <dataValidation type="list" allowBlank="1" showInputMessage="1" showErrorMessage="1" sqref="A10:A14 A16:A22 A24:A27">
      <formula1>$I$9:$I$24</formula1>
    </dataValidation>
  </dataValidations>
  <hyperlinks>
    <hyperlink ref="A5" location="'Kopējais budžets'!A1" display="E5"/>
  </hyperlinks>
  <printOptions horizontalCentered="1"/>
  <pageMargins left="0.7874015748031497" right="0.3937007874015748" top="0.5905511811023623" bottom="0.3937007874015748" header="0.3937007874015748" footer="0.31496062992125984"/>
  <pageSetup horizontalDpi="1200" verticalDpi="1200" orientation="portrait" paperSize="9" scale="95" r:id="rId1"/>
  <headerFooter alignWithMargins="0">
    <oddHeader>&amp;R&amp;D</oddHeader>
    <oddFooter>&amp;R5.12. Ekspertu pakalpojumu izmaksas
____</oddFooter>
  </headerFooter>
  <ignoredErrors>
    <ignoredError sqref="F15 F23" formula="1"/>
  </ignoredErrors>
</worksheet>
</file>

<file path=xl/worksheets/sheet13.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G9" sqref="G9"/>
    </sheetView>
  </sheetViews>
  <sheetFormatPr defaultColWidth="9.140625" defaultRowHeight="12.75"/>
  <cols>
    <col min="1" max="1" width="8.28125" style="201" customWidth="1"/>
    <col min="2" max="2" width="36.57421875" style="201" customWidth="1"/>
    <col min="3" max="3" width="8.57421875" style="201" customWidth="1"/>
    <col min="4" max="4" width="9.140625" style="201" customWidth="1"/>
    <col min="5" max="5" width="10.140625" style="201" customWidth="1"/>
    <col min="6" max="6" width="10.7109375" style="201" customWidth="1"/>
    <col min="7" max="7" width="8.7109375" style="483" customWidth="1"/>
    <col min="8" max="8" width="11.421875" style="201" customWidth="1"/>
    <col min="9" max="9" width="10.28125" style="201" hidden="1" customWidth="1"/>
    <col min="10" max="10" width="9.140625" style="201" hidden="1" customWidth="1"/>
    <col min="11" max="11" width="6.421875" style="201" hidden="1" customWidth="1"/>
    <col min="12" max="12" width="25.7109375" style="201" customWidth="1"/>
    <col min="13" max="16384" width="9.140625" style="201" customWidth="1"/>
  </cols>
  <sheetData>
    <row r="1" spans="1:11" ht="12.75">
      <c r="A1" s="586" t="str">
        <f>'Kopējais budžets'!A1:D1</f>
        <v>Izvēlēties fondu</v>
      </c>
      <c r="B1" s="587"/>
      <c r="C1" s="587"/>
      <c r="D1" s="587"/>
      <c r="E1" s="587"/>
      <c r="F1" s="588"/>
      <c r="G1" s="423"/>
      <c r="J1" s="425">
        <v>0.21</v>
      </c>
      <c r="K1" s="426">
        <v>1.21</v>
      </c>
    </row>
    <row r="2" spans="1:11" ht="19.5" customHeight="1">
      <c r="A2" s="589" t="str">
        <f>'Kopējais budžets'!A2:D2</f>
        <v>Projekta nosaukums</v>
      </c>
      <c r="B2" s="590"/>
      <c r="C2" s="590"/>
      <c r="D2" s="590"/>
      <c r="E2" s="590"/>
      <c r="F2" s="591"/>
      <c r="G2" s="423"/>
      <c r="J2" s="425">
        <v>0.12</v>
      </c>
      <c r="K2" s="427">
        <v>1.12</v>
      </c>
    </row>
    <row r="3" spans="1:11" ht="12.75">
      <c r="A3" s="592" t="str">
        <f>'Kopējais budžets'!A3:D3</f>
        <v>Projekta iesniedzēja nosaukums</v>
      </c>
      <c r="B3" s="593"/>
      <c r="C3" s="593"/>
      <c r="D3" s="593"/>
      <c r="E3" s="593"/>
      <c r="F3" s="594"/>
      <c r="G3" s="423"/>
      <c r="I3" s="201" t="s">
        <v>147</v>
      </c>
      <c r="K3" s="314"/>
    </row>
    <row r="4" spans="9:11" ht="13.5" thickBot="1">
      <c r="I4" s="201" t="s">
        <v>226</v>
      </c>
      <c r="J4" s="316">
        <f>K4*J1/K1</f>
        <v>0</v>
      </c>
      <c r="K4" s="201">
        <f>SUMIF(G9:G45,I4,F9:F45)</f>
        <v>0</v>
      </c>
    </row>
    <row r="5" spans="1:11" ht="13.5" thickBot="1">
      <c r="A5" s="380" t="s">
        <v>43</v>
      </c>
      <c r="B5" s="681" t="s">
        <v>164</v>
      </c>
      <c r="C5" s="681"/>
      <c r="D5" s="681"/>
      <c r="E5" s="736"/>
      <c r="F5" s="318" t="s">
        <v>234</v>
      </c>
      <c r="G5" s="546"/>
      <c r="H5" s="319"/>
      <c r="I5" s="201" t="s">
        <v>182</v>
      </c>
      <c r="J5" s="316">
        <f>K5*J2/K2</f>
        <v>0</v>
      </c>
      <c r="K5" s="201">
        <f>SUMIF(G9:G45,I5,F9:F45)</f>
        <v>0</v>
      </c>
    </row>
    <row r="6" spans="1:9" ht="13.5" thickBot="1">
      <c r="A6" s="428"/>
      <c r="B6" s="735"/>
      <c r="C6" s="735"/>
      <c r="D6" s="735"/>
      <c r="E6" s="735"/>
      <c r="F6" s="221">
        <f>SUM(F9:F45)</f>
        <v>0</v>
      </c>
      <c r="G6" s="546"/>
      <c r="I6" s="201" t="s">
        <v>108</v>
      </c>
    </row>
    <row r="7" spans="7:9" ht="13.5" thickBot="1">
      <c r="G7" s="548"/>
      <c r="H7" s="319"/>
      <c r="I7" s="325"/>
    </row>
    <row r="8" spans="1:7" ht="38.25">
      <c r="A8" s="429" t="s">
        <v>83</v>
      </c>
      <c r="B8" s="430" t="s">
        <v>53</v>
      </c>
      <c r="C8" s="430" t="s">
        <v>29</v>
      </c>
      <c r="D8" s="430" t="s">
        <v>55</v>
      </c>
      <c r="E8" s="430" t="s">
        <v>30</v>
      </c>
      <c r="F8" s="431" t="s">
        <v>31</v>
      </c>
      <c r="G8" s="424"/>
    </row>
    <row r="9" spans="1:12" ht="12.75">
      <c r="A9" s="309"/>
      <c r="B9" s="270"/>
      <c r="C9" s="240"/>
      <c r="D9" s="240"/>
      <c r="E9" s="240"/>
      <c r="F9" s="284">
        <f>ROUND(C9*E9,0)</f>
        <v>0</v>
      </c>
      <c r="G9" s="547" t="s">
        <v>147</v>
      </c>
      <c r="I9" s="201">
        <v>1</v>
      </c>
      <c r="J9" s="170">
        <f>SUMIF($A$9:$A$45,I9,$F$9:$F$45)</f>
        <v>0</v>
      </c>
      <c r="L9" s="634" t="s">
        <v>211</v>
      </c>
    </row>
    <row r="10" spans="1:12" ht="12.75">
      <c r="A10" s="309"/>
      <c r="B10" s="270"/>
      <c r="C10" s="236"/>
      <c r="D10" s="236"/>
      <c r="E10" s="236"/>
      <c r="F10" s="284">
        <f aca="true" t="shared" si="0" ref="F10:F44">ROUND(C10*E10,0)</f>
        <v>0</v>
      </c>
      <c r="G10" s="547" t="s">
        <v>147</v>
      </c>
      <c r="I10" s="201">
        <v>2</v>
      </c>
      <c r="J10" s="170">
        <f aca="true" t="shared" si="1" ref="J10:J23">SUMIF($A$9:$A$45,I10,$F$9:$F$45)</f>
        <v>0</v>
      </c>
      <c r="L10" s="635"/>
    </row>
    <row r="11" spans="1:12" ht="12.75">
      <c r="A11" s="309"/>
      <c r="B11" s="270"/>
      <c r="C11" s="236"/>
      <c r="D11" s="236"/>
      <c r="E11" s="236"/>
      <c r="F11" s="284">
        <f t="shared" si="0"/>
        <v>0</v>
      </c>
      <c r="G11" s="547" t="s">
        <v>147</v>
      </c>
      <c r="I11" s="201">
        <v>3</v>
      </c>
      <c r="J11" s="170">
        <f t="shared" si="1"/>
        <v>0</v>
      </c>
      <c r="L11" s="635"/>
    </row>
    <row r="12" spans="1:12" ht="12.75">
      <c r="A12" s="309"/>
      <c r="B12" s="270"/>
      <c r="C12" s="236"/>
      <c r="D12" s="236"/>
      <c r="E12" s="236"/>
      <c r="F12" s="284">
        <f t="shared" si="0"/>
        <v>0</v>
      </c>
      <c r="G12" s="547" t="s">
        <v>147</v>
      </c>
      <c r="I12" s="201">
        <v>4</v>
      </c>
      <c r="J12" s="170">
        <f t="shared" si="1"/>
        <v>0</v>
      </c>
      <c r="L12" s="635"/>
    </row>
    <row r="13" spans="1:12" ht="12.75">
      <c r="A13" s="309"/>
      <c r="B13" s="270"/>
      <c r="C13" s="236"/>
      <c r="D13" s="236"/>
      <c r="E13" s="236"/>
      <c r="F13" s="284">
        <f t="shared" si="0"/>
        <v>0</v>
      </c>
      <c r="G13" s="547" t="s">
        <v>147</v>
      </c>
      <c r="I13" s="201">
        <v>5</v>
      </c>
      <c r="J13" s="170">
        <f t="shared" si="1"/>
        <v>0</v>
      </c>
      <c r="L13" s="635"/>
    </row>
    <row r="14" spans="1:12" ht="12.75">
      <c r="A14" s="309"/>
      <c r="B14" s="270"/>
      <c r="C14" s="236"/>
      <c r="D14" s="236"/>
      <c r="E14" s="236"/>
      <c r="F14" s="284">
        <f t="shared" si="0"/>
        <v>0</v>
      </c>
      <c r="G14" s="547" t="s">
        <v>147</v>
      </c>
      <c r="I14" s="201">
        <v>6</v>
      </c>
      <c r="J14" s="170">
        <f t="shared" si="1"/>
        <v>0</v>
      </c>
      <c r="L14" s="635"/>
    </row>
    <row r="15" spans="1:12" ht="12.75">
      <c r="A15" s="309"/>
      <c r="B15" s="270"/>
      <c r="C15" s="236"/>
      <c r="D15" s="236"/>
      <c r="E15" s="236"/>
      <c r="F15" s="284">
        <f t="shared" si="0"/>
        <v>0</v>
      </c>
      <c r="G15" s="547" t="s">
        <v>147</v>
      </c>
      <c r="I15" s="201">
        <v>7</v>
      </c>
      <c r="J15" s="170">
        <f t="shared" si="1"/>
        <v>0</v>
      </c>
      <c r="L15" s="635"/>
    </row>
    <row r="16" spans="1:12" ht="12.75">
      <c r="A16" s="309"/>
      <c r="B16" s="270"/>
      <c r="C16" s="236"/>
      <c r="D16" s="236"/>
      <c r="E16" s="236"/>
      <c r="F16" s="284">
        <f t="shared" si="0"/>
        <v>0</v>
      </c>
      <c r="G16" s="547" t="s">
        <v>147</v>
      </c>
      <c r="I16" s="201">
        <v>8</v>
      </c>
      <c r="J16" s="170">
        <f t="shared" si="1"/>
        <v>0</v>
      </c>
      <c r="L16" s="635"/>
    </row>
    <row r="17" spans="1:12" ht="12.75">
      <c r="A17" s="309"/>
      <c r="B17" s="491"/>
      <c r="C17" s="236"/>
      <c r="D17" s="236"/>
      <c r="E17" s="236"/>
      <c r="F17" s="284">
        <f t="shared" si="0"/>
        <v>0</v>
      </c>
      <c r="G17" s="547" t="s">
        <v>147</v>
      </c>
      <c r="I17" s="201">
        <v>9</v>
      </c>
      <c r="J17" s="170">
        <f t="shared" si="1"/>
        <v>0</v>
      </c>
      <c r="L17" s="635"/>
    </row>
    <row r="18" spans="1:12" ht="12.75">
      <c r="A18" s="309"/>
      <c r="B18" s="270"/>
      <c r="C18" s="236"/>
      <c r="D18" s="236"/>
      <c r="E18" s="236"/>
      <c r="F18" s="284">
        <f t="shared" si="0"/>
        <v>0</v>
      </c>
      <c r="G18" s="547" t="s">
        <v>147</v>
      </c>
      <c r="I18" s="201">
        <v>10</v>
      </c>
      <c r="J18" s="170">
        <f t="shared" si="1"/>
        <v>0</v>
      </c>
      <c r="L18" s="635"/>
    </row>
    <row r="19" spans="1:10" ht="12.75">
      <c r="A19" s="309"/>
      <c r="B19" s="270"/>
      <c r="C19" s="236"/>
      <c r="D19" s="236"/>
      <c r="E19" s="236"/>
      <c r="F19" s="284">
        <f t="shared" si="0"/>
        <v>0</v>
      </c>
      <c r="G19" s="547" t="s">
        <v>147</v>
      </c>
      <c r="I19" s="201">
        <v>11</v>
      </c>
      <c r="J19" s="170">
        <f t="shared" si="1"/>
        <v>0</v>
      </c>
    </row>
    <row r="20" spans="1:10" ht="12.75">
      <c r="A20" s="309"/>
      <c r="B20" s="270"/>
      <c r="C20" s="236"/>
      <c r="D20" s="236"/>
      <c r="E20" s="236"/>
      <c r="F20" s="284">
        <f t="shared" si="0"/>
        <v>0</v>
      </c>
      <c r="G20" s="547" t="s">
        <v>147</v>
      </c>
      <c r="I20" s="201">
        <v>12</v>
      </c>
      <c r="J20" s="170">
        <f t="shared" si="1"/>
        <v>0</v>
      </c>
    </row>
    <row r="21" spans="1:10" ht="12.75">
      <c r="A21" s="309"/>
      <c r="B21" s="270"/>
      <c r="C21" s="236"/>
      <c r="D21" s="236"/>
      <c r="E21" s="236"/>
      <c r="F21" s="284">
        <f t="shared" si="0"/>
        <v>0</v>
      </c>
      <c r="G21" s="547" t="s">
        <v>147</v>
      </c>
      <c r="I21" s="201">
        <v>13</v>
      </c>
      <c r="J21" s="170">
        <f t="shared" si="1"/>
        <v>0</v>
      </c>
    </row>
    <row r="22" spans="1:10" ht="12.75">
      <c r="A22" s="309"/>
      <c r="B22" s="270"/>
      <c r="C22" s="236"/>
      <c r="D22" s="236"/>
      <c r="E22" s="236"/>
      <c r="F22" s="284">
        <f t="shared" si="0"/>
        <v>0</v>
      </c>
      <c r="G22" s="547" t="s">
        <v>147</v>
      </c>
      <c r="I22" s="201">
        <v>14</v>
      </c>
      <c r="J22" s="170">
        <f t="shared" si="1"/>
        <v>0</v>
      </c>
    </row>
    <row r="23" spans="1:10" ht="12.75">
      <c r="A23" s="309"/>
      <c r="B23" s="270"/>
      <c r="C23" s="236"/>
      <c r="D23" s="236"/>
      <c r="E23" s="236"/>
      <c r="F23" s="284">
        <f t="shared" si="0"/>
        <v>0</v>
      </c>
      <c r="G23" s="547" t="s">
        <v>147</v>
      </c>
      <c r="I23" s="201">
        <v>15</v>
      </c>
      <c r="J23" s="170">
        <f t="shared" si="1"/>
        <v>0</v>
      </c>
    </row>
    <row r="24" spans="1:10" ht="12.75">
      <c r="A24" s="309"/>
      <c r="B24" s="270"/>
      <c r="C24" s="236"/>
      <c r="D24" s="236"/>
      <c r="E24" s="236"/>
      <c r="F24" s="284">
        <f t="shared" si="0"/>
        <v>0</v>
      </c>
      <c r="G24" s="547" t="s">
        <v>147</v>
      </c>
      <c r="I24" s="201">
        <f>SUM(J9:J23)</f>
        <v>0</v>
      </c>
      <c r="J24" s="201" t="s">
        <v>121</v>
      </c>
    </row>
    <row r="25" spans="1:7" ht="12.75">
      <c r="A25" s="309"/>
      <c r="B25" s="270"/>
      <c r="C25" s="236"/>
      <c r="D25" s="236"/>
      <c r="E25" s="236"/>
      <c r="F25" s="284">
        <f t="shared" si="0"/>
        <v>0</v>
      </c>
      <c r="G25" s="547" t="s">
        <v>147</v>
      </c>
    </row>
    <row r="26" spans="1:7" ht="12.75">
      <c r="A26" s="309"/>
      <c r="B26" s="270"/>
      <c r="C26" s="236"/>
      <c r="D26" s="236"/>
      <c r="E26" s="236"/>
      <c r="F26" s="284">
        <f t="shared" si="0"/>
        <v>0</v>
      </c>
      <c r="G26" s="547" t="s">
        <v>147</v>
      </c>
    </row>
    <row r="27" spans="1:7" ht="12.75">
      <c r="A27" s="309"/>
      <c r="B27" s="270"/>
      <c r="C27" s="236"/>
      <c r="D27" s="236"/>
      <c r="E27" s="236"/>
      <c r="F27" s="284">
        <f t="shared" si="0"/>
        <v>0</v>
      </c>
      <c r="G27" s="547" t="s">
        <v>147</v>
      </c>
    </row>
    <row r="28" spans="1:7" ht="12.75">
      <c r="A28" s="309"/>
      <c r="B28" s="270"/>
      <c r="C28" s="236"/>
      <c r="D28" s="236"/>
      <c r="E28" s="236"/>
      <c r="F28" s="284">
        <f t="shared" si="0"/>
        <v>0</v>
      </c>
      <c r="G28" s="547" t="s">
        <v>147</v>
      </c>
    </row>
    <row r="29" spans="1:7" ht="12.75">
      <c r="A29" s="309"/>
      <c r="B29" s="270"/>
      <c r="C29" s="236"/>
      <c r="D29" s="236"/>
      <c r="E29" s="236"/>
      <c r="F29" s="284">
        <f t="shared" si="0"/>
        <v>0</v>
      </c>
      <c r="G29" s="547" t="s">
        <v>147</v>
      </c>
    </row>
    <row r="30" spans="1:7" ht="12.75">
      <c r="A30" s="309"/>
      <c r="B30" s="270"/>
      <c r="C30" s="236"/>
      <c r="D30" s="236"/>
      <c r="E30" s="236"/>
      <c r="F30" s="284">
        <f t="shared" si="0"/>
        <v>0</v>
      </c>
      <c r="G30" s="547" t="s">
        <v>147</v>
      </c>
    </row>
    <row r="31" spans="1:7" ht="12.75">
      <c r="A31" s="309"/>
      <c r="B31" s="270"/>
      <c r="C31" s="236"/>
      <c r="D31" s="236"/>
      <c r="E31" s="236"/>
      <c r="F31" s="284">
        <f t="shared" si="0"/>
        <v>0</v>
      </c>
      <c r="G31" s="547" t="s">
        <v>147</v>
      </c>
    </row>
    <row r="32" spans="1:7" ht="12.75">
      <c r="A32" s="309"/>
      <c r="B32" s="270"/>
      <c r="C32" s="236"/>
      <c r="D32" s="236"/>
      <c r="E32" s="236"/>
      <c r="F32" s="284">
        <f t="shared" si="0"/>
        <v>0</v>
      </c>
      <c r="G32" s="547" t="s">
        <v>147</v>
      </c>
    </row>
    <row r="33" spans="1:7" ht="12.75">
      <c r="A33" s="309"/>
      <c r="B33" s="270"/>
      <c r="C33" s="236"/>
      <c r="D33" s="236"/>
      <c r="E33" s="236"/>
      <c r="F33" s="284">
        <f t="shared" si="0"/>
        <v>0</v>
      </c>
      <c r="G33" s="547" t="s">
        <v>147</v>
      </c>
    </row>
    <row r="34" spans="1:7" ht="12.75">
      <c r="A34" s="309"/>
      <c r="B34" s="270"/>
      <c r="C34" s="236"/>
      <c r="D34" s="236"/>
      <c r="E34" s="236"/>
      <c r="F34" s="284">
        <f t="shared" si="0"/>
        <v>0</v>
      </c>
      <c r="G34" s="547" t="s">
        <v>147</v>
      </c>
    </row>
    <row r="35" spans="1:7" ht="12.75">
      <c r="A35" s="309"/>
      <c r="B35" s="270"/>
      <c r="C35" s="236"/>
      <c r="D35" s="236"/>
      <c r="E35" s="236"/>
      <c r="F35" s="284">
        <f t="shared" si="0"/>
        <v>0</v>
      </c>
      <c r="G35" s="547" t="s">
        <v>147</v>
      </c>
    </row>
    <row r="36" spans="1:7" ht="12.75">
      <c r="A36" s="309"/>
      <c r="B36" s="270"/>
      <c r="C36" s="236"/>
      <c r="D36" s="236"/>
      <c r="E36" s="236"/>
      <c r="F36" s="284">
        <f t="shared" si="0"/>
        <v>0</v>
      </c>
      <c r="G36" s="547" t="s">
        <v>147</v>
      </c>
    </row>
    <row r="37" spans="1:7" ht="12.75">
      <c r="A37" s="309"/>
      <c r="B37" s="270"/>
      <c r="C37" s="236"/>
      <c r="D37" s="236"/>
      <c r="E37" s="236"/>
      <c r="F37" s="284">
        <f t="shared" si="0"/>
        <v>0</v>
      </c>
      <c r="G37" s="547" t="s">
        <v>147</v>
      </c>
    </row>
    <row r="38" spans="1:7" ht="12.75">
      <c r="A38" s="309"/>
      <c r="B38" s="270"/>
      <c r="C38" s="236"/>
      <c r="D38" s="236"/>
      <c r="E38" s="236"/>
      <c r="F38" s="284">
        <f t="shared" si="0"/>
        <v>0</v>
      </c>
      <c r="G38" s="547" t="s">
        <v>147</v>
      </c>
    </row>
    <row r="39" spans="1:7" ht="12.75">
      <c r="A39" s="309"/>
      <c r="B39" s="270"/>
      <c r="C39" s="236"/>
      <c r="D39" s="236"/>
      <c r="E39" s="236"/>
      <c r="F39" s="284">
        <f t="shared" si="0"/>
        <v>0</v>
      </c>
      <c r="G39" s="547" t="s">
        <v>147</v>
      </c>
    </row>
    <row r="40" spans="1:7" ht="12.75">
      <c r="A40" s="309"/>
      <c r="B40" s="270"/>
      <c r="C40" s="236"/>
      <c r="D40" s="236"/>
      <c r="E40" s="236"/>
      <c r="F40" s="284">
        <f t="shared" si="0"/>
        <v>0</v>
      </c>
      <c r="G40" s="547" t="s">
        <v>147</v>
      </c>
    </row>
    <row r="41" spans="1:7" ht="12.75">
      <c r="A41" s="309"/>
      <c r="B41" s="270"/>
      <c r="C41" s="236"/>
      <c r="D41" s="236"/>
      <c r="E41" s="236"/>
      <c r="F41" s="284">
        <f t="shared" si="0"/>
        <v>0</v>
      </c>
      <c r="G41" s="547" t="s">
        <v>147</v>
      </c>
    </row>
    <row r="42" spans="1:7" ht="12.75">
      <c r="A42" s="309"/>
      <c r="B42" s="270"/>
      <c r="C42" s="236"/>
      <c r="D42" s="236"/>
      <c r="E42" s="236"/>
      <c r="F42" s="284">
        <f t="shared" si="0"/>
        <v>0</v>
      </c>
      <c r="G42" s="547" t="s">
        <v>147</v>
      </c>
    </row>
    <row r="43" spans="1:7" ht="12.75">
      <c r="A43" s="309"/>
      <c r="B43" s="270"/>
      <c r="C43" s="236"/>
      <c r="D43" s="236"/>
      <c r="E43" s="236"/>
      <c r="F43" s="284">
        <f t="shared" si="0"/>
        <v>0</v>
      </c>
      <c r="G43" s="547" t="s">
        <v>147</v>
      </c>
    </row>
    <row r="44" spans="1:7" ht="12.75">
      <c r="A44" s="309"/>
      <c r="B44" s="270"/>
      <c r="C44" s="236"/>
      <c r="D44" s="236"/>
      <c r="E44" s="236"/>
      <c r="F44" s="284">
        <f t="shared" si="0"/>
        <v>0</v>
      </c>
      <c r="G44" s="547" t="s">
        <v>147</v>
      </c>
    </row>
    <row r="45" spans="1:7" ht="13.5" thickBot="1">
      <c r="A45" s="311"/>
      <c r="B45" s="275"/>
      <c r="C45" s="241"/>
      <c r="D45" s="241"/>
      <c r="E45" s="241"/>
      <c r="F45" s="292">
        <f>ROUND(C45*E45,0)</f>
        <v>0</v>
      </c>
      <c r="G45" s="547" t="s">
        <v>147</v>
      </c>
    </row>
    <row r="46" ht="12.75">
      <c r="G46" s="547"/>
    </row>
    <row r="47" spans="1:7" ht="38.25" customHeight="1">
      <c r="A47" s="644" t="s">
        <v>145</v>
      </c>
      <c r="B47" s="644"/>
      <c r="C47" s="644"/>
      <c r="D47" s="644"/>
      <c r="E47" s="644"/>
      <c r="F47" s="644"/>
      <c r="G47" s="424"/>
    </row>
    <row r="48" spans="1:7" ht="33.75" customHeight="1">
      <c r="A48" s="644" t="s">
        <v>146</v>
      </c>
      <c r="B48" s="644"/>
      <c r="C48" s="644"/>
      <c r="D48" s="644"/>
      <c r="E48" s="644"/>
      <c r="F48" s="644"/>
      <c r="G48" s="424"/>
    </row>
    <row r="49" spans="1:7" ht="30" customHeight="1">
      <c r="A49" s="648" t="s">
        <v>149</v>
      </c>
      <c r="B49" s="649"/>
      <c r="C49" s="649"/>
      <c r="D49" s="649"/>
      <c r="E49" s="649"/>
      <c r="F49" s="650"/>
      <c r="G49" s="424"/>
    </row>
    <row r="50" spans="1:7" ht="11.25" customHeight="1">
      <c r="A50" s="615"/>
      <c r="B50" s="615"/>
      <c r="C50" s="615"/>
      <c r="D50" s="615"/>
      <c r="E50" s="615"/>
      <c r="F50" s="615"/>
      <c r="G50" s="548"/>
    </row>
    <row r="51" spans="1:7" ht="15" customHeight="1">
      <c r="A51" s="644" t="s">
        <v>69</v>
      </c>
      <c r="B51" s="644"/>
      <c r="C51" s="644"/>
      <c r="D51" s="644"/>
      <c r="E51" s="644"/>
      <c r="F51" s="644"/>
      <c r="G51" s="424"/>
    </row>
    <row r="53" spans="1:6" ht="12.75">
      <c r="A53" s="252"/>
      <c r="B53" s="252" t="s">
        <v>193</v>
      </c>
      <c r="C53" s="687" t="s">
        <v>192</v>
      </c>
      <c r="D53" s="687"/>
      <c r="E53" s="687" t="s">
        <v>84</v>
      </c>
      <c r="F53" s="687"/>
    </row>
    <row r="54" spans="1:6" ht="12.75">
      <c r="A54" s="252" t="s">
        <v>43</v>
      </c>
      <c r="B54" s="252">
        <v>2000</v>
      </c>
      <c r="C54" s="673" t="s">
        <v>153</v>
      </c>
      <c r="D54" s="673"/>
      <c r="E54" s="734">
        <f>F6</f>
        <v>0</v>
      </c>
      <c r="F54" s="734"/>
    </row>
    <row r="55" spans="1:6" ht="12.75">
      <c r="A55" s="252"/>
      <c r="B55" s="252">
        <v>2512</v>
      </c>
      <c r="C55" s="673" t="s">
        <v>243</v>
      </c>
      <c r="D55" s="673"/>
      <c r="E55" s="734">
        <f>J4</f>
        <v>0</v>
      </c>
      <c r="F55" s="734"/>
    </row>
    <row r="56" spans="1:6" ht="12.75">
      <c r="A56" s="378"/>
      <c r="B56" s="252">
        <v>2512</v>
      </c>
      <c r="C56" s="673" t="s">
        <v>242</v>
      </c>
      <c r="D56" s="673"/>
      <c r="E56" s="733">
        <f>J5</f>
        <v>0</v>
      </c>
      <c r="F56" s="733"/>
    </row>
  </sheetData>
  <sheetProtection password="8E49" sheet="1" formatCells="0" formatColumns="0" formatRows="0"/>
  <mergeCells count="19">
    <mergeCell ref="E54:F54"/>
    <mergeCell ref="E53:F53"/>
    <mergeCell ref="B6:E6"/>
    <mergeCell ref="A47:F47"/>
    <mergeCell ref="A49:F49"/>
    <mergeCell ref="A1:F1"/>
    <mergeCell ref="A2:F2"/>
    <mergeCell ref="A3:F3"/>
    <mergeCell ref="B5:E5"/>
    <mergeCell ref="C56:D56"/>
    <mergeCell ref="L9:L18"/>
    <mergeCell ref="A50:F50"/>
    <mergeCell ref="C53:D53"/>
    <mergeCell ref="C54:D54"/>
    <mergeCell ref="C55:D55"/>
    <mergeCell ref="A51:F51"/>
    <mergeCell ref="A48:F48"/>
    <mergeCell ref="E56:F56"/>
    <mergeCell ref="E55:F55"/>
  </mergeCells>
  <dataValidations count="2">
    <dataValidation type="list" allowBlank="1" showInputMessage="1" showErrorMessage="1" sqref="A9:A45">
      <formula1>$I$8:$I$23</formula1>
    </dataValidation>
    <dataValidation type="list" allowBlank="1" showInputMessage="1" showErrorMessage="1" sqref="G9:G45">
      <formula1>$I$3:$I$6</formula1>
    </dataValidation>
  </dataValidations>
  <hyperlinks>
    <hyperlink ref="A5" location="'Kopējais budžets'!A1" display="E6"/>
  </hyperlinks>
  <printOptions horizontalCentered="1"/>
  <pageMargins left="0.7874015748031497" right="0.3937007874015748" top="0.5905511811023623" bottom="0.3937007874015748" header="0.31496062992125984" footer="0.11811023622047245"/>
  <pageSetup horizontalDpi="1200" verticalDpi="1200" orientation="portrait" paperSize="9" scale="93" r:id="rId1"/>
  <headerFooter alignWithMargins="0">
    <oddHeader>&amp;R&amp;D</oddHeader>
    <oddFooter>&amp;R5.13. Ar mērķa grupām saistītās izmaksas
____</oddFooter>
  </headerFooter>
</worksheet>
</file>

<file path=xl/worksheets/sheet14.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E7" sqref="E7"/>
    </sheetView>
  </sheetViews>
  <sheetFormatPr defaultColWidth="9.140625" defaultRowHeight="12.75"/>
  <cols>
    <col min="1" max="1" width="8.421875" style="201" customWidth="1"/>
    <col min="2" max="2" width="36.7109375" style="201" customWidth="1"/>
    <col min="3" max="3" width="9.28125" style="201" customWidth="1"/>
    <col min="4" max="4" width="9.8515625" style="201" customWidth="1"/>
    <col min="5" max="5" width="14.57421875" style="201" customWidth="1"/>
    <col min="6" max="6" width="9.421875" style="379" customWidth="1"/>
    <col min="7" max="7" width="7.57421875" style="379" customWidth="1"/>
    <col min="8" max="8" width="9.421875" style="201" customWidth="1"/>
    <col min="9" max="9" width="11.421875" style="201" hidden="1" customWidth="1"/>
    <col min="10" max="10" width="9.140625" style="201" hidden="1" customWidth="1"/>
    <col min="11" max="11" width="6.28125" style="201" customWidth="1"/>
    <col min="12" max="12" width="35.421875" style="201" customWidth="1"/>
    <col min="13" max="13" width="28.28125" style="201" customWidth="1"/>
    <col min="14" max="16384" width="9.140625" style="201" customWidth="1"/>
  </cols>
  <sheetData>
    <row r="1" spans="1:5" ht="15.75" customHeight="1">
      <c r="A1" s="586" t="str">
        <f>'Kopējais budžets'!A1:D1</f>
        <v>Izvēlēties fondu</v>
      </c>
      <c r="B1" s="619"/>
      <c r="C1" s="587"/>
      <c r="D1" s="587"/>
      <c r="E1" s="588"/>
    </row>
    <row r="2" spans="1:13" ht="19.5" customHeight="1">
      <c r="A2" s="589" t="str">
        <f>'Kopējais budžets'!A2:D2</f>
        <v>Projekta nosaukums</v>
      </c>
      <c r="B2" s="620"/>
      <c r="C2" s="590"/>
      <c r="D2" s="590"/>
      <c r="E2" s="591"/>
      <c r="M2" s="200"/>
    </row>
    <row r="3" spans="1:13" ht="15" customHeight="1">
      <c r="A3" s="592" t="str">
        <f>'Kopējais budžets'!A3:D3</f>
        <v>Projekta iesniedzēja nosaukums</v>
      </c>
      <c r="B3" s="621"/>
      <c r="C3" s="593"/>
      <c r="D3" s="593"/>
      <c r="E3" s="594"/>
      <c r="M3" s="200"/>
    </row>
    <row r="4" ht="13.5" thickBot="1">
      <c r="M4" s="200"/>
    </row>
    <row r="5" spans="1:13" ht="23.25" customHeight="1" thickBot="1">
      <c r="A5" s="317" t="s">
        <v>6</v>
      </c>
      <c r="B5" s="680" t="s">
        <v>165</v>
      </c>
      <c r="C5" s="738"/>
      <c r="D5" s="738"/>
      <c r="E5" s="318" t="s">
        <v>234</v>
      </c>
      <c r="F5" s="381"/>
      <c r="G5" s="381"/>
      <c r="L5" s="595" t="s">
        <v>212</v>
      </c>
      <c r="M5" s="200"/>
    </row>
    <row r="6" spans="1:13" ht="27" customHeight="1" thickBot="1">
      <c r="A6" s="433">
        <v>1</v>
      </c>
      <c r="B6" s="739"/>
      <c r="C6" s="740"/>
      <c r="D6" s="741"/>
      <c r="E6" s="432">
        <v>0</v>
      </c>
      <c r="F6" s="481"/>
      <c r="G6" s="434" t="s">
        <v>205</v>
      </c>
      <c r="H6" s="435">
        <f>'Kopējais budžets'!C22*7%</f>
        <v>0</v>
      </c>
      <c r="I6" s="201">
        <v>1</v>
      </c>
      <c r="J6" s="201">
        <f>IF($A$6=I6,$E$6,0)</f>
        <v>0</v>
      </c>
      <c r="L6" s="595"/>
      <c r="M6" s="200"/>
    </row>
    <row r="7" spans="5:13" ht="12.75">
      <c r="E7" s="170"/>
      <c r="F7" s="381"/>
      <c r="G7" s="381"/>
      <c r="H7" s="325"/>
      <c r="L7" s="595"/>
      <c r="M7" s="200"/>
    </row>
    <row r="8" spans="1:13" s="442" customFormat="1" ht="12" customHeight="1">
      <c r="A8" s="436"/>
      <c r="B8" s="437"/>
      <c r="C8" s="438"/>
      <c r="D8" s="439"/>
      <c r="E8" s="440"/>
      <c r="F8" s="441"/>
      <c r="G8" s="441"/>
      <c r="I8" s="315"/>
      <c r="J8" s="315"/>
      <c r="K8" s="315"/>
      <c r="L8" s="595"/>
      <c r="M8" s="200"/>
    </row>
    <row r="9" spans="1:12" s="379" customFormat="1" ht="15" customHeight="1">
      <c r="A9" s="644" t="s">
        <v>198</v>
      </c>
      <c r="B9" s="644"/>
      <c r="C9" s="644"/>
      <c r="D9" s="644"/>
      <c r="E9" s="644"/>
      <c r="J9" s="201"/>
      <c r="K9" s="201"/>
      <c r="L9" s="595"/>
    </row>
    <row r="10" spans="1:12" s="379" customFormat="1" ht="15" customHeight="1">
      <c r="A10" s="644"/>
      <c r="B10" s="644"/>
      <c r="C10" s="644"/>
      <c r="D10" s="644"/>
      <c r="E10" s="644"/>
      <c r="J10" s="201"/>
      <c r="K10" s="201"/>
      <c r="L10" s="595"/>
    </row>
    <row r="11" spans="1:12" s="379" customFormat="1" ht="39.75" customHeight="1">
      <c r="A11" s="644"/>
      <c r="B11" s="644"/>
      <c r="C11" s="644"/>
      <c r="D11" s="644"/>
      <c r="E11" s="644"/>
      <c r="H11" s="201"/>
      <c r="I11" s="201"/>
      <c r="J11" s="201"/>
      <c r="K11" s="201"/>
      <c r="L11" s="595"/>
    </row>
    <row r="12" spans="1:12" s="379" customFormat="1" ht="12.75">
      <c r="A12" s="443"/>
      <c r="B12" s="737"/>
      <c r="C12" s="737"/>
      <c r="D12" s="737"/>
      <c r="E12" s="444"/>
      <c r="H12" s="201"/>
      <c r="I12" s="201"/>
      <c r="J12" s="201"/>
      <c r="K12" s="201"/>
      <c r="L12" s="595"/>
    </row>
    <row r="13" spans="1:12" s="379" customFormat="1" ht="12.75">
      <c r="A13" s="201"/>
      <c r="B13" s="445"/>
      <c r="C13" s="201"/>
      <c r="D13" s="201"/>
      <c r="E13" s="201"/>
      <c r="H13" s="201"/>
      <c r="I13" s="201"/>
      <c r="J13" s="201"/>
      <c r="K13" s="201"/>
      <c r="L13" s="201"/>
    </row>
    <row r="14" spans="1:12" s="379" customFormat="1" ht="12.75">
      <c r="A14" s="252"/>
      <c r="B14" s="252" t="s">
        <v>193</v>
      </c>
      <c r="C14" s="252" t="s">
        <v>84</v>
      </c>
      <c r="D14" s="201"/>
      <c r="E14" s="201"/>
      <c r="H14" s="201"/>
      <c r="I14" s="201"/>
      <c r="J14" s="201"/>
      <c r="K14" s="201"/>
      <c r="L14" s="201"/>
    </row>
    <row r="15" spans="1:12" s="379" customFormat="1" ht="12.75">
      <c r="A15" s="252" t="s">
        <v>6</v>
      </c>
      <c r="B15" s="252"/>
      <c r="C15" s="389">
        <f>E6</f>
        <v>0</v>
      </c>
      <c r="D15" s="201"/>
      <c r="E15" s="201"/>
      <c r="H15" s="201"/>
      <c r="I15" s="201"/>
      <c r="J15" s="201"/>
      <c r="K15" s="201"/>
      <c r="L15" s="201"/>
    </row>
    <row r="16" spans="1:3" ht="12.75">
      <c r="A16" s="202"/>
      <c r="B16" s="202"/>
      <c r="C16" s="202"/>
    </row>
  </sheetData>
  <sheetProtection password="8E49" sheet="1" formatCells="0" formatColumns="0" formatRows="0"/>
  <mergeCells count="8">
    <mergeCell ref="B12:D12"/>
    <mergeCell ref="L5:L12"/>
    <mergeCell ref="A9:E11"/>
    <mergeCell ref="A1:E1"/>
    <mergeCell ref="A2:E2"/>
    <mergeCell ref="A3:E3"/>
    <mergeCell ref="B5:D5"/>
    <mergeCell ref="B6:D6"/>
  </mergeCells>
  <dataValidations count="1">
    <dataValidation type="list" allowBlank="1" showInputMessage="1" showErrorMessage="1" sqref="A6">
      <formula1>$I$6</formula1>
    </dataValidation>
  </dataValidations>
  <hyperlinks>
    <hyperlink ref="A5" location="'Kopējais budžets'!A1" display="G"/>
  </hyperlinks>
  <printOptions horizontalCentered="1"/>
  <pageMargins left="0.7874015748031497" right="0.5905511811023623" top="0.7874015748031497" bottom="0.5905511811023623" header="0.5118110236220472" footer="0.31496062992125984"/>
  <pageSetup horizontalDpi="1200" verticalDpi="1200" orientation="portrait" paperSize="9" r:id="rId1"/>
  <headerFooter alignWithMargins="0">
    <oddHeader>&amp;R&amp;D</oddHeader>
    <oddFooter>&amp;R5.14. Netiešās attiecināmās izmaksas
____</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42"/>
  <sheetViews>
    <sheetView view="pageBreakPreview" zoomScaleSheetLayoutView="100" zoomScalePageLayoutView="0" workbookViewId="0" topLeftCell="A1">
      <selection activeCell="D6" sqref="D6"/>
    </sheetView>
  </sheetViews>
  <sheetFormatPr defaultColWidth="9.140625" defaultRowHeight="12.75"/>
  <cols>
    <col min="1" max="1" width="11.00390625" style="4" customWidth="1"/>
    <col min="2" max="3" width="32.7109375" style="4" customWidth="1"/>
    <col min="4" max="4" width="12.140625" style="4" customWidth="1"/>
    <col min="5" max="5" width="12.7109375" style="4" bestFit="1" customWidth="1"/>
    <col min="6" max="6" width="36.8515625" style="4" customWidth="1"/>
    <col min="7" max="8" width="9.140625" style="4" hidden="1" customWidth="1"/>
    <col min="9" max="16384" width="9.140625" style="4" customWidth="1"/>
  </cols>
  <sheetData>
    <row r="1" spans="1:4" ht="16.5" customHeight="1">
      <c r="A1" s="586" t="str">
        <f>'Kopējais budžets'!A1:D1</f>
        <v>Izvēlēties fondu</v>
      </c>
      <c r="B1" s="587"/>
      <c r="C1" s="587"/>
      <c r="D1" s="588"/>
    </row>
    <row r="2" spans="1:4" ht="18" customHeight="1">
      <c r="A2" s="749" t="str">
        <f>'Kopējais budžets'!A2:D2</f>
        <v>Projekta nosaukums</v>
      </c>
      <c r="B2" s="750"/>
      <c r="C2" s="750"/>
      <c r="D2" s="751"/>
    </row>
    <row r="3" spans="1:8" ht="17.25" customHeight="1">
      <c r="A3" s="592" t="str">
        <f>'Kopējais budžets'!A3:D3</f>
        <v>Projekta iesniedzēja nosaukums</v>
      </c>
      <c r="B3" s="593"/>
      <c r="C3" s="593"/>
      <c r="D3" s="594"/>
      <c r="H3" s="201" t="s">
        <v>125</v>
      </c>
    </row>
    <row r="4" ht="13.5" thickBot="1">
      <c r="H4" s="201" t="s">
        <v>126</v>
      </c>
    </row>
    <row r="5" spans="1:8" ht="13.5" thickBot="1">
      <c r="A5" s="446"/>
      <c r="B5" s="752"/>
      <c r="C5" s="753"/>
      <c r="D5" s="447" t="s">
        <v>234</v>
      </c>
      <c r="E5" s="182"/>
      <c r="H5" s="201" t="s">
        <v>127</v>
      </c>
    </row>
    <row r="6" spans="1:8" ht="12.75">
      <c r="A6" s="754" t="s">
        <v>214</v>
      </c>
      <c r="B6" s="755"/>
      <c r="C6" s="755"/>
      <c r="D6" s="448">
        <f>D7+D8+D9+D10+D11</f>
        <v>0</v>
      </c>
      <c r="E6" s="449" t="str">
        <f>IF(D6='Kopējais budžets'!C26,"OK","KĻŪDA")</f>
        <v>OK</v>
      </c>
      <c r="G6" s="131">
        <v>0.75</v>
      </c>
      <c r="H6" s="204" t="s">
        <v>128</v>
      </c>
    </row>
    <row r="7" spans="1:7" ht="12.75">
      <c r="A7" s="450" t="s">
        <v>8</v>
      </c>
      <c r="B7" s="745" t="str">
        <f>'Kopējais budžets'!B29</f>
        <v>Fonda finansējums</v>
      </c>
      <c r="C7" s="745"/>
      <c r="D7" s="451">
        <f>ROUNDDOWN(('Kopējais budžets'!$C$26-D11)*G6,0)</f>
        <v>0</v>
      </c>
      <c r="G7" s="131">
        <v>0.25</v>
      </c>
    </row>
    <row r="8" spans="1:6" ht="12.75" customHeight="1">
      <c r="A8" s="450" t="s">
        <v>9</v>
      </c>
      <c r="B8" s="745" t="str">
        <f>'Kopējais budžets'!B30</f>
        <v>Valsts budžeta līdzfinansējums</v>
      </c>
      <c r="C8" s="745"/>
      <c r="D8" s="451">
        <f>ROUNDUP(('Kopējais budžets'!$C$26-D11)*G7-D9-D10,0)</f>
        <v>0</v>
      </c>
      <c r="F8" s="595" t="s">
        <v>213</v>
      </c>
    </row>
    <row r="9" spans="1:6" ht="12.75">
      <c r="A9" s="450" t="s">
        <v>11</v>
      </c>
      <c r="B9" s="745" t="str">
        <f>'Kopējais budžets'!B31</f>
        <v>Projekta iesniedzēja līdzfinansējums</v>
      </c>
      <c r="C9" s="745"/>
      <c r="D9" s="470">
        <v>0</v>
      </c>
      <c r="F9" s="595"/>
    </row>
    <row r="10" spans="1:6" ht="12.75">
      <c r="A10" s="450" t="s">
        <v>12</v>
      </c>
      <c r="B10" s="745" t="str">
        <f>'Kopējais budžets'!B32</f>
        <v>Sadarbības partnera līdzfinansējums</v>
      </c>
      <c r="C10" s="745"/>
      <c r="D10" s="451">
        <f>D13</f>
        <v>0</v>
      </c>
      <c r="F10" s="595"/>
    </row>
    <row r="11" spans="1:6" ht="15.75" customHeight="1" thickBot="1">
      <c r="A11" s="452" t="s">
        <v>10</v>
      </c>
      <c r="B11" s="745" t="str">
        <f>'Kopējais budžets'!B33</f>
        <v>Projekta ietvaros gūtie ieņēmumi</v>
      </c>
      <c r="C11" s="745"/>
      <c r="D11" s="453">
        <f>D20</f>
        <v>0</v>
      </c>
      <c r="F11" s="595"/>
    </row>
    <row r="12" spans="1:6" s="1" customFormat="1" ht="13.5" thickBot="1">
      <c r="A12" s="4"/>
      <c r="B12" s="4"/>
      <c r="C12" s="4"/>
      <c r="D12" s="4"/>
      <c r="F12" s="595"/>
    </row>
    <row r="13" spans="1:6" ht="16.5" customHeight="1">
      <c r="A13" s="454" t="str">
        <f>A10</f>
        <v>L</v>
      </c>
      <c r="B13" s="748" t="str">
        <f>B10</f>
        <v>Sadarbības partnera līdzfinansējums</v>
      </c>
      <c r="C13" s="748"/>
      <c r="D13" s="455">
        <f>ROUND(SUM(D14:D18),0)</f>
        <v>0</v>
      </c>
      <c r="F13" s="595"/>
    </row>
    <row r="14" spans="1:6" ht="12" customHeight="1">
      <c r="A14" s="285"/>
      <c r="B14" s="746"/>
      <c r="C14" s="746"/>
      <c r="D14" s="456"/>
      <c r="F14" s="595"/>
    </row>
    <row r="15" spans="1:6" ht="12" customHeight="1">
      <c r="A15" s="285"/>
      <c r="B15" s="746"/>
      <c r="C15" s="746"/>
      <c r="D15" s="456"/>
      <c r="F15" s="595"/>
    </row>
    <row r="16" spans="1:6" ht="12" customHeight="1">
      <c r="A16" s="285"/>
      <c r="B16" s="746"/>
      <c r="C16" s="746"/>
      <c r="D16" s="456"/>
      <c r="F16" s="595"/>
    </row>
    <row r="17" spans="1:6" ht="12" customHeight="1">
      <c r="A17" s="285"/>
      <c r="B17" s="746"/>
      <c r="C17" s="746"/>
      <c r="D17" s="457"/>
      <c r="F17" s="595"/>
    </row>
    <row r="18" spans="1:6" ht="12" customHeight="1" thickBot="1">
      <c r="A18" s="285"/>
      <c r="B18" s="746"/>
      <c r="C18" s="746"/>
      <c r="D18" s="457"/>
      <c r="F18" s="595"/>
    </row>
    <row r="19" spans="1:6" s="1" customFormat="1" ht="13.5" thickBot="1">
      <c r="A19" s="458"/>
      <c r="B19" s="459" t="s">
        <v>47</v>
      </c>
      <c r="C19" s="459" t="s">
        <v>53</v>
      </c>
      <c r="D19" s="460" t="s">
        <v>31</v>
      </c>
      <c r="F19" s="595"/>
    </row>
    <row r="20" spans="1:6" s="1" customFormat="1" ht="12.75">
      <c r="A20" s="468" t="str">
        <f>A11</f>
        <v>M</v>
      </c>
      <c r="B20" s="747" t="str">
        <f>B11</f>
        <v>Projekta ietvaros gūtie ieņēmumi</v>
      </c>
      <c r="C20" s="747"/>
      <c r="D20" s="191">
        <f>ROUND(SUM(D21:D26),0)</f>
        <v>0</v>
      </c>
      <c r="F20" s="595"/>
    </row>
    <row r="21" spans="1:6" ht="12.75">
      <c r="A21" s="387"/>
      <c r="B21" s="329"/>
      <c r="C21" s="329"/>
      <c r="D21" s="456"/>
      <c r="F21" s="595"/>
    </row>
    <row r="22" spans="1:15" ht="12.75">
      <c r="A22" s="387"/>
      <c r="B22" s="329"/>
      <c r="C22" s="329"/>
      <c r="D22" s="456"/>
      <c r="F22" s="595"/>
      <c r="H22" s="126"/>
      <c r="I22" s="126"/>
      <c r="J22" s="126"/>
      <c r="K22" s="126"/>
      <c r="L22" s="126"/>
      <c r="M22" s="126"/>
      <c r="N22" s="126"/>
      <c r="O22" s="126"/>
    </row>
    <row r="23" spans="1:15" ht="12.75">
      <c r="A23" s="387"/>
      <c r="B23" s="329"/>
      <c r="C23" s="329"/>
      <c r="D23" s="456"/>
      <c r="F23" s="595"/>
      <c r="H23" s="126"/>
      <c r="I23" s="126"/>
      <c r="J23" s="126"/>
      <c r="K23" s="126"/>
      <c r="L23" s="126"/>
      <c r="M23" s="126"/>
      <c r="N23" s="126"/>
      <c r="O23" s="126"/>
    </row>
    <row r="24" spans="1:15" ht="12.75">
      <c r="A24" s="387"/>
      <c r="B24" s="329"/>
      <c r="C24" s="329"/>
      <c r="D24" s="456"/>
      <c r="F24" s="595"/>
      <c r="H24" s="126"/>
      <c r="I24" s="126"/>
      <c r="J24" s="126"/>
      <c r="K24" s="126"/>
      <c r="L24" s="126"/>
      <c r="M24" s="126"/>
      <c r="N24" s="126"/>
      <c r="O24" s="126"/>
    </row>
    <row r="25" spans="1:15" ht="12.75">
      <c r="A25" s="387"/>
      <c r="B25" s="329"/>
      <c r="C25" s="329"/>
      <c r="D25" s="456"/>
      <c r="F25" s="595"/>
      <c r="H25" s="126"/>
      <c r="I25" s="126"/>
      <c r="J25" s="126"/>
      <c r="K25" s="126"/>
      <c r="L25" s="461"/>
      <c r="M25" s="126"/>
      <c r="N25" s="126"/>
      <c r="O25" s="126"/>
    </row>
    <row r="26" spans="1:15" ht="13.5" thickBot="1">
      <c r="A26" s="388"/>
      <c r="B26" s="371"/>
      <c r="C26" s="371"/>
      <c r="D26" s="469"/>
      <c r="H26" s="462"/>
      <c r="I26" s="463"/>
      <c r="J26" s="464"/>
      <c r="K26" s="126"/>
      <c r="L26" s="461"/>
      <c r="M26" s="126"/>
      <c r="N26" s="126"/>
      <c r="O26" s="126"/>
    </row>
    <row r="27" spans="8:15" ht="12.75">
      <c r="H27" s="126"/>
      <c r="I27" s="463"/>
      <c r="J27" s="464"/>
      <c r="K27" s="464"/>
      <c r="L27" s="461"/>
      <c r="M27" s="126"/>
      <c r="N27" s="126"/>
      <c r="O27" s="126"/>
    </row>
    <row r="28" spans="1:15" ht="12.75">
      <c r="A28" s="465"/>
      <c r="B28" s="465"/>
      <c r="C28" s="465"/>
      <c r="D28" s="466"/>
      <c r="E28" s="126"/>
      <c r="H28" s="126"/>
      <c r="I28" s="742"/>
      <c r="J28" s="743"/>
      <c r="K28" s="126"/>
      <c r="L28" s="126"/>
      <c r="M28" s="126"/>
      <c r="N28" s="126"/>
      <c r="O28" s="126"/>
    </row>
    <row r="29" spans="1:15" ht="12.75">
      <c r="A29" s="465"/>
      <c r="B29" s="465"/>
      <c r="C29" s="465"/>
      <c r="D29" s="466"/>
      <c r="E29" s="126"/>
      <c r="H29" s="210"/>
      <c r="I29" s="742"/>
      <c r="J29" s="744"/>
      <c r="K29" s="210"/>
      <c r="L29" s="210"/>
      <c r="M29" s="210"/>
      <c r="N29" s="126"/>
      <c r="O29" s="126"/>
    </row>
    <row r="30" spans="1:15" ht="12.75">
      <c r="A30" s="465"/>
      <c r="B30" s="465"/>
      <c r="C30" s="465"/>
      <c r="D30" s="466"/>
      <c r="E30" s="126"/>
      <c r="H30" s="210"/>
      <c r="I30" s="463"/>
      <c r="J30" s="467"/>
      <c r="K30" s="210"/>
      <c r="L30" s="210"/>
      <c r="M30" s="210"/>
      <c r="N30" s="126"/>
      <c r="O30" s="126"/>
    </row>
    <row r="31" spans="1:15" ht="12.75">
      <c r="A31" s="465"/>
      <c r="B31" s="465"/>
      <c r="C31" s="465"/>
      <c r="D31" s="466"/>
      <c r="E31" s="126"/>
      <c r="H31" s="126"/>
      <c r="I31" s="126"/>
      <c r="J31" s="126"/>
      <c r="K31" s="126"/>
      <c r="L31" s="126"/>
      <c r="M31" s="126"/>
      <c r="N31" s="126"/>
      <c r="O31" s="126"/>
    </row>
    <row r="32" spans="8:15" ht="12.75">
      <c r="H32" s="126"/>
      <c r="I32" s="126"/>
      <c r="J32" s="126"/>
      <c r="K32" s="126"/>
      <c r="L32" s="126"/>
      <c r="M32" s="126"/>
      <c r="N32" s="126"/>
      <c r="O32" s="126"/>
    </row>
    <row r="33" spans="8:15" ht="12.75">
      <c r="H33" s="126"/>
      <c r="I33" s="126"/>
      <c r="J33" s="126"/>
      <c r="K33" s="126"/>
      <c r="L33" s="126"/>
      <c r="M33" s="126"/>
      <c r="N33" s="126"/>
      <c r="O33" s="126"/>
    </row>
    <row r="34" spans="8:15" ht="12.75">
      <c r="H34" s="126"/>
      <c r="I34" s="126"/>
      <c r="J34" s="126"/>
      <c r="K34" s="126"/>
      <c r="L34" s="126"/>
      <c r="M34" s="126"/>
      <c r="N34" s="126"/>
      <c r="O34" s="126"/>
    </row>
    <row r="35" spans="8:15" ht="12.75">
      <c r="H35" s="462"/>
      <c r="I35" s="463"/>
      <c r="J35" s="464"/>
      <c r="K35" s="126"/>
      <c r="L35" s="126"/>
      <c r="M35" s="126"/>
      <c r="N35" s="126"/>
      <c r="O35" s="126"/>
    </row>
    <row r="36" spans="8:15" ht="12.75">
      <c r="H36" s="126"/>
      <c r="I36" s="463"/>
      <c r="J36" s="464"/>
      <c r="K36" s="126"/>
      <c r="L36" s="126"/>
      <c r="M36" s="126"/>
      <c r="N36" s="126"/>
      <c r="O36" s="126"/>
    </row>
    <row r="37" spans="8:15" ht="12.75">
      <c r="H37" s="462"/>
      <c r="I37" s="742"/>
      <c r="J37" s="743"/>
      <c r="K37" s="126"/>
      <c r="L37" s="126"/>
      <c r="M37" s="126"/>
      <c r="N37" s="126"/>
      <c r="O37" s="126"/>
    </row>
    <row r="38" spans="8:15" ht="12.75">
      <c r="H38" s="210"/>
      <c r="I38" s="742"/>
      <c r="J38" s="744"/>
      <c r="K38" s="126"/>
      <c r="L38" s="126"/>
      <c r="M38" s="126"/>
      <c r="N38" s="126"/>
      <c r="O38" s="126"/>
    </row>
    <row r="39" spans="8:15" ht="12.75">
      <c r="H39" s="126"/>
      <c r="I39" s="126"/>
      <c r="J39" s="126"/>
      <c r="K39" s="126"/>
      <c r="L39" s="126"/>
      <c r="M39" s="126"/>
      <c r="N39" s="126"/>
      <c r="O39" s="126"/>
    </row>
    <row r="40" spans="8:15" ht="12.75">
      <c r="H40" s="126"/>
      <c r="I40" s="126"/>
      <c r="J40" s="126"/>
      <c r="K40" s="126"/>
      <c r="L40" s="126"/>
      <c r="M40" s="126"/>
      <c r="N40" s="126"/>
      <c r="O40" s="126"/>
    </row>
    <row r="41" spans="8:15" ht="12.75">
      <c r="H41" s="126"/>
      <c r="I41" s="126"/>
      <c r="J41" s="126"/>
      <c r="K41" s="126"/>
      <c r="L41" s="126"/>
      <c r="M41" s="126"/>
      <c r="N41" s="126"/>
      <c r="O41" s="126"/>
    </row>
    <row r="42" spans="8:15" ht="12.75">
      <c r="H42" s="126"/>
      <c r="I42" s="126"/>
      <c r="J42" s="126"/>
      <c r="K42" s="126"/>
      <c r="L42" s="126"/>
      <c r="M42" s="126"/>
      <c r="N42" s="126"/>
      <c r="O42" s="126"/>
    </row>
  </sheetData>
  <sheetProtection password="8E49" sheet="1" formatCells="0" formatColumns="0" formatRows="0"/>
  <mergeCells count="22">
    <mergeCell ref="A1:D1"/>
    <mergeCell ref="A2:D2"/>
    <mergeCell ref="A3:D3"/>
    <mergeCell ref="B5:C5"/>
    <mergeCell ref="A6:C6"/>
    <mergeCell ref="B7:C7"/>
    <mergeCell ref="B20:C20"/>
    <mergeCell ref="B17:C17"/>
    <mergeCell ref="B14:C14"/>
    <mergeCell ref="B13:C13"/>
    <mergeCell ref="B16:C16"/>
    <mergeCell ref="B15:C15"/>
    <mergeCell ref="F8:F25"/>
    <mergeCell ref="I28:I29"/>
    <mergeCell ref="J28:J29"/>
    <mergeCell ref="I37:I38"/>
    <mergeCell ref="B10:C10"/>
    <mergeCell ref="B9:C9"/>
    <mergeCell ref="B18:C18"/>
    <mergeCell ref="J37:J38"/>
    <mergeCell ref="B8:C8"/>
    <mergeCell ref="B11:C11"/>
  </mergeCells>
  <hyperlinks>
    <hyperlink ref="A8" location="'Kopējais budžets'!A1" display="J"/>
    <hyperlink ref="A9" location="'Kopējais budžets'!A1" display="K"/>
    <hyperlink ref="A10" location="'Kopējais budžets'!A1" display="L"/>
    <hyperlink ref="A11" location="'Kopējais budžets'!A1" display="M"/>
    <hyperlink ref="A7" location="'Kopējais budžets'!A1" display="N"/>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r:id="rId1"/>
  <headerFooter alignWithMargins="0">
    <oddHeader>&amp;R&amp;D</oddHeader>
    <oddFooter>&amp;R5.16. Ieņēmumi
____</oddFooter>
  </headerFooter>
  <ignoredErrors>
    <ignoredError sqref="A13 A20" unlockedFormula="1"/>
  </ignoredErrors>
</worksheet>
</file>

<file path=xl/worksheets/sheet16.xml><?xml version="1.0" encoding="utf-8"?>
<worksheet xmlns="http://schemas.openxmlformats.org/spreadsheetml/2006/main" xmlns:r="http://schemas.openxmlformats.org/officeDocument/2006/relationships">
  <dimension ref="A1:CI35"/>
  <sheetViews>
    <sheetView view="pageBreakPreview" zoomScaleSheetLayoutView="100" zoomScalePageLayoutView="0" workbookViewId="0" topLeftCell="A1">
      <selection activeCell="C11" sqref="C11:C12"/>
    </sheetView>
  </sheetViews>
  <sheetFormatPr defaultColWidth="9.140625" defaultRowHeight="12.75"/>
  <cols>
    <col min="1" max="1" width="7.8515625" style="4" customWidth="1"/>
    <col min="2" max="2" width="8.7109375" style="4" customWidth="1"/>
    <col min="3" max="3" width="42.421875" style="4" customWidth="1"/>
    <col min="4" max="4" width="11.28125" style="4" customWidth="1"/>
    <col min="5" max="5" width="9.140625" style="4" customWidth="1"/>
    <col min="6" max="6" width="9.00390625" style="4" customWidth="1"/>
    <col min="7" max="7" width="9.7109375" style="4" customWidth="1"/>
    <col min="8" max="8" width="22.57421875" style="4" customWidth="1"/>
    <col min="9" max="11" width="9.140625" style="4" customWidth="1"/>
    <col min="12" max="12" width="21.00390625" style="4" customWidth="1"/>
    <col min="13" max="82" width="9.140625" style="4" customWidth="1"/>
    <col min="83" max="83" width="15.7109375" style="4" customWidth="1"/>
    <col min="84" max="16384" width="9.140625" style="4" customWidth="1"/>
  </cols>
  <sheetData>
    <row r="1" spans="1:6" ht="12.75">
      <c r="A1" s="756" t="str">
        <f>'Kopējais budžets'!A1:D1</f>
        <v>Izvēlēties fondu</v>
      </c>
      <c r="B1" s="757"/>
      <c r="C1" s="757"/>
      <c r="D1" s="757"/>
      <c r="E1" s="757"/>
      <c r="F1" s="758"/>
    </row>
    <row r="2" spans="1:6" ht="22.5" customHeight="1">
      <c r="A2" s="773" t="str">
        <f>'Kopējais budžets'!A2:D2</f>
        <v>Projekta nosaukums</v>
      </c>
      <c r="B2" s="774"/>
      <c r="C2" s="774"/>
      <c r="D2" s="774"/>
      <c r="E2" s="774"/>
      <c r="F2" s="775"/>
    </row>
    <row r="3" spans="1:6" ht="12.75">
      <c r="A3" s="765" t="str">
        <f>'Kopējais budžets'!A3:D3</f>
        <v>Projekta iesniedzēja nosaukums</v>
      </c>
      <c r="B3" s="766"/>
      <c r="C3" s="766"/>
      <c r="D3" s="766"/>
      <c r="E3" s="766"/>
      <c r="F3" s="767"/>
    </row>
    <row r="4" spans="4:6" s="126" customFormat="1" ht="13.5" thickBot="1">
      <c r="D4" s="146"/>
      <c r="E4" s="147"/>
      <c r="F4" s="148"/>
    </row>
    <row r="5" spans="1:83" ht="19.5" customHeight="1">
      <c r="A5" s="761" t="s">
        <v>116</v>
      </c>
      <c r="B5" s="770" t="s">
        <v>191</v>
      </c>
      <c r="C5" s="770" t="s">
        <v>91</v>
      </c>
      <c r="D5" s="768" t="s">
        <v>245</v>
      </c>
      <c r="E5" s="763" t="s">
        <v>190</v>
      </c>
      <c r="F5" s="764"/>
      <c r="CE5" s="127"/>
    </row>
    <row r="6" spans="1:83" ht="22.5" customHeight="1">
      <c r="A6" s="762"/>
      <c r="B6" s="771"/>
      <c r="C6" s="771"/>
      <c r="D6" s="769"/>
      <c r="E6" s="62" t="s">
        <v>225</v>
      </c>
      <c r="F6" s="149" t="s">
        <v>180</v>
      </c>
      <c r="H6" s="2" t="s">
        <v>21</v>
      </c>
      <c r="CE6" s="127"/>
    </row>
    <row r="7" spans="1:87" s="78" customFormat="1" ht="15" customHeight="1">
      <c r="A7" s="150" t="s">
        <v>0</v>
      </c>
      <c r="B7" s="139">
        <v>1100</v>
      </c>
      <c r="C7" s="759" t="s">
        <v>21</v>
      </c>
      <c r="D7" s="554">
        <f>'A Personāls'!D83</f>
        <v>0</v>
      </c>
      <c r="E7" s="151"/>
      <c r="F7" s="152"/>
      <c r="H7" s="2" t="s">
        <v>32</v>
      </c>
      <c r="CE7" s="128"/>
      <c r="CF7" s="129"/>
      <c r="CG7" s="129"/>
      <c r="CH7" s="129"/>
      <c r="CI7" s="129"/>
    </row>
    <row r="8" spans="1:87" s="78" customFormat="1" ht="13.5" customHeight="1">
      <c r="A8" s="150" t="s">
        <v>0</v>
      </c>
      <c r="B8" s="139">
        <v>1200</v>
      </c>
      <c r="C8" s="760"/>
      <c r="D8" s="554">
        <f>'A Personāls'!D84</f>
        <v>0</v>
      </c>
      <c r="E8" s="151"/>
      <c r="F8" s="152"/>
      <c r="H8" s="2" t="s">
        <v>33</v>
      </c>
      <c r="CE8" s="128"/>
      <c r="CF8" s="129"/>
      <c r="CG8" s="129"/>
      <c r="CH8" s="129"/>
      <c r="CI8" s="129"/>
    </row>
    <row r="9" spans="1:87" s="78" customFormat="1" ht="16.5" customHeight="1">
      <c r="A9" s="150" t="s">
        <v>1</v>
      </c>
      <c r="B9" s="139">
        <v>5000</v>
      </c>
      <c r="C9" s="759" t="s">
        <v>32</v>
      </c>
      <c r="D9" s="554">
        <f>'B Aprīkojums'!D60</f>
        <v>0</v>
      </c>
      <c r="E9" s="153">
        <f>'B Aprīkojums'!D61</f>
        <v>0</v>
      </c>
      <c r="F9" s="154"/>
      <c r="H9" s="2" t="s">
        <v>34</v>
      </c>
      <c r="CE9" s="128"/>
      <c r="CF9" s="129"/>
      <c r="CG9" s="129"/>
      <c r="CH9" s="129"/>
      <c r="CI9" s="129"/>
    </row>
    <row r="10" spans="1:87" s="78" customFormat="1" ht="13.5" customHeight="1">
      <c r="A10" s="150" t="s">
        <v>1</v>
      </c>
      <c r="B10" s="139">
        <v>2000</v>
      </c>
      <c r="C10" s="760"/>
      <c r="D10" s="554">
        <f>'B Aprīkojums'!D62</f>
        <v>0</v>
      </c>
      <c r="E10" s="153">
        <f>'B Aprīkojums'!D63</f>
        <v>0</v>
      </c>
      <c r="F10" s="154"/>
      <c r="H10" s="2" t="s">
        <v>40</v>
      </c>
      <c r="CE10" s="128"/>
      <c r="CF10" s="129"/>
      <c r="CG10" s="129"/>
      <c r="CH10" s="129"/>
      <c r="CI10" s="129"/>
    </row>
    <row r="11" spans="1:87" s="78" customFormat="1" ht="16.5" customHeight="1">
      <c r="A11" s="150" t="s">
        <v>2</v>
      </c>
      <c r="B11" s="139">
        <v>5000</v>
      </c>
      <c r="C11" s="759" t="s">
        <v>33</v>
      </c>
      <c r="D11" s="554">
        <f>'C Nekustamais īpašums'!D43</f>
        <v>0</v>
      </c>
      <c r="E11" s="153">
        <f>'C Nekustamais īpašums'!D44</f>
        <v>0</v>
      </c>
      <c r="F11" s="154"/>
      <c r="H11" s="2" t="s">
        <v>132</v>
      </c>
      <c r="CE11" s="128"/>
      <c r="CF11" s="129"/>
      <c r="CG11" s="129"/>
      <c r="CH11" s="129"/>
      <c r="CI11" s="129"/>
    </row>
    <row r="12" spans="1:87" s="78" customFormat="1" ht="18" customHeight="1">
      <c r="A12" s="150" t="s">
        <v>2</v>
      </c>
      <c r="B12" s="139">
        <v>2261</v>
      </c>
      <c r="C12" s="760"/>
      <c r="D12" s="554">
        <f>'C Nekustamais īpašums'!D45</f>
        <v>0</v>
      </c>
      <c r="E12" s="153">
        <f>'C Nekustamais īpašums'!D46</f>
        <v>0</v>
      </c>
      <c r="F12" s="154"/>
      <c r="H12" s="2" t="s">
        <v>41</v>
      </c>
      <c r="CE12" s="128"/>
      <c r="CF12" s="129"/>
      <c r="CG12" s="129"/>
      <c r="CH12" s="129"/>
      <c r="CI12" s="129"/>
    </row>
    <row r="13" spans="1:87" s="78" customFormat="1" ht="18" customHeight="1">
      <c r="A13" s="150" t="s">
        <v>3</v>
      </c>
      <c r="B13" s="139">
        <v>2200</v>
      </c>
      <c r="C13" s="759" t="s">
        <v>34</v>
      </c>
      <c r="D13" s="554">
        <f>'D Apakšuzņēmēji'!E50</f>
        <v>0</v>
      </c>
      <c r="E13" s="153">
        <f>'D Apakšuzņēmēji'!E53</f>
        <v>0</v>
      </c>
      <c r="F13" s="154"/>
      <c r="H13" s="2" t="s">
        <v>44</v>
      </c>
      <c r="CE13" s="130"/>
      <c r="CF13" s="129"/>
      <c r="CG13" s="129"/>
      <c r="CH13" s="129"/>
      <c r="CI13" s="129"/>
    </row>
    <row r="14" spans="1:87" s="78" customFormat="1" ht="18" customHeight="1">
      <c r="A14" s="486" t="s">
        <v>3</v>
      </c>
      <c r="B14" s="139">
        <v>5000</v>
      </c>
      <c r="C14" s="772"/>
      <c r="D14" s="554">
        <f>'D Apakšuzņēmēji'!E51</f>
        <v>0</v>
      </c>
      <c r="E14" s="153">
        <f>'D Apakšuzņēmēji'!E54</f>
        <v>0</v>
      </c>
      <c r="F14" s="154"/>
      <c r="H14" s="2"/>
      <c r="CE14" s="130"/>
      <c r="CF14" s="129"/>
      <c r="CG14" s="129"/>
      <c r="CH14" s="129"/>
      <c r="CI14" s="129"/>
    </row>
    <row r="15" spans="1:87" s="78" customFormat="1" ht="18" customHeight="1">
      <c r="A15" s="486" t="s">
        <v>3</v>
      </c>
      <c r="B15" s="139">
        <v>1200</v>
      </c>
      <c r="C15" s="772"/>
      <c r="D15" s="554">
        <f>'D Apakšuzņēmēji'!E55</f>
        <v>0</v>
      </c>
      <c r="E15" s="487"/>
      <c r="F15" s="154"/>
      <c r="H15" s="2"/>
      <c r="CE15" s="130"/>
      <c r="CF15" s="129"/>
      <c r="CG15" s="129"/>
      <c r="CH15" s="129"/>
      <c r="CI15" s="129"/>
    </row>
    <row r="16" spans="1:87" s="78" customFormat="1" ht="18" customHeight="1">
      <c r="A16" s="486" t="s">
        <v>3</v>
      </c>
      <c r="B16" s="139">
        <v>1100</v>
      </c>
      <c r="C16" s="760"/>
      <c r="D16" s="554">
        <f>'D Apakšuzņēmēji'!E52</f>
        <v>0</v>
      </c>
      <c r="E16" s="487"/>
      <c r="F16" s="154"/>
      <c r="H16" s="2"/>
      <c r="CE16" s="130"/>
      <c r="CF16" s="129"/>
      <c r="CG16" s="129"/>
      <c r="CH16" s="129"/>
      <c r="CI16" s="129"/>
    </row>
    <row r="17" spans="1:87" s="78" customFormat="1" ht="16.5" customHeight="1">
      <c r="A17" s="150" t="s">
        <v>36</v>
      </c>
      <c r="B17" s="139">
        <v>2100</v>
      </c>
      <c r="C17" s="140" t="s">
        <v>40</v>
      </c>
      <c r="D17" s="554">
        <f>'E1 Komandējumi'!D146</f>
        <v>0</v>
      </c>
      <c r="E17" s="153">
        <f>'E1 Komandējumi'!D148</f>
        <v>0</v>
      </c>
      <c r="F17" s="144">
        <f>'E1 Komandējumi'!D147</f>
        <v>0</v>
      </c>
      <c r="H17" s="2"/>
      <c r="CE17" s="130"/>
      <c r="CF17" s="129"/>
      <c r="CG17" s="129"/>
      <c r="CH17" s="129"/>
      <c r="CI17" s="129"/>
    </row>
    <row r="18" spans="1:83" ht="17.25" customHeight="1">
      <c r="A18" s="150" t="s">
        <v>37</v>
      </c>
      <c r="B18" s="139">
        <v>2000</v>
      </c>
      <c r="C18" s="140" t="s">
        <v>132</v>
      </c>
      <c r="D18" s="554">
        <f>'E2 Palīgmateriāli,pakalpojumi'!E53</f>
        <v>0</v>
      </c>
      <c r="E18" s="153">
        <f>'E2 Palīgmateriāli,pakalpojumi'!E54</f>
        <v>0</v>
      </c>
      <c r="F18" s="144">
        <f>'E2 Palīgmateriāli,pakalpojumi'!E55</f>
        <v>0</v>
      </c>
      <c r="H18" s="78" t="s">
        <v>117</v>
      </c>
      <c r="CD18" s="131"/>
      <c r="CE18" s="78"/>
    </row>
    <row r="19" spans="1:8" ht="15" customHeight="1">
      <c r="A19" s="142" t="s">
        <v>38</v>
      </c>
      <c r="B19" s="141">
        <v>2000</v>
      </c>
      <c r="C19" s="140" t="s">
        <v>41</v>
      </c>
      <c r="D19" s="554">
        <f>'E3 Apmācības, semināri'!E64</f>
        <v>0</v>
      </c>
      <c r="E19" s="153">
        <f>'E3 Apmācības, semināri'!E65</f>
        <v>0</v>
      </c>
      <c r="F19" s="154"/>
      <c r="H19" s="78" t="s">
        <v>118</v>
      </c>
    </row>
    <row r="20" spans="1:8" ht="15" customHeight="1">
      <c r="A20" s="142" t="s">
        <v>39</v>
      </c>
      <c r="B20" s="141">
        <v>2000</v>
      </c>
      <c r="C20" s="140" t="s">
        <v>44</v>
      </c>
      <c r="D20" s="554">
        <f>'E4 ES prasības'!E51</f>
        <v>0</v>
      </c>
      <c r="E20" s="153">
        <f>'E4 ES prasības'!E52</f>
        <v>0</v>
      </c>
      <c r="F20" s="154"/>
      <c r="H20" s="129" t="s">
        <v>92</v>
      </c>
    </row>
    <row r="21" spans="1:8" ht="15" customHeight="1">
      <c r="A21" s="142" t="s">
        <v>42</v>
      </c>
      <c r="B21" s="141">
        <v>2000</v>
      </c>
      <c r="C21" s="140" t="s">
        <v>117</v>
      </c>
      <c r="D21" s="554">
        <f>'E5 Eksperti'!E37</f>
        <v>0</v>
      </c>
      <c r="E21" s="153">
        <f>'E5 Eksperti'!E38</f>
        <v>0</v>
      </c>
      <c r="F21" s="154"/>
      <c r="H21" s="3" t="s">
        <v>85</v>
      </c>
    </row>
    <row r="22" spans="1:8" ht="15" customHeight="1">
      <c r="A22" s="142" t="s">
        <v>43</v>
      </c>
      <c r="B22" s="141">
        <v>2000</v>
      </c>
      <c r="C22" s="140" t="s">
        <v>118</v>
      </c>
      <c r="D22" s="554">
        <f>'E6 Mērķa grupas'!E54</f>
        <v>0</v>
      </c>
      <c r="E22" s="153">
        <f>'E6 Mērķa grupas'!E55</f>
        <v>0</v>
      </c>
      <c r="F22" s="144">
        <f>'E6 Mērķa grupas'!E56</f>
        <v>0</v>
      </c>
      <c r="H22" s="129" t="s">
        <v>93</v>
      </c>
    </row>
    <row r="23" spans="1:6" ht="15" customHeight="1" thickBot="1">
      <c r="A23" s="157" t="s">
        <v>6</v>
      </c>
      <c r="B23" s="158"/>
      <c r="C23" s="159" t="s">
        <v>92</v>
      </c>
      <c r="D23" s="160">
        <f>'G Netiešās izmaks'!E6</f>
        <v>0</v>
      </c>
      <c r="E23" s="160"/>
      <c r="F23" s="161"/>
    </row>
    <row r="24" spans="1:6" ht="15" customHeight="1" thickBot="1">
      <c r="A24" s="163"/>
      <c r="B24" s="164"/>
      <c r="C24" s="165" t="s">
        <v>121</v>
      </c>
      <c r="D24" s="143">
        <f>ROUND(SUM(D7:D23),0)</f>
        <v>0</v>
      </c>
      <c r="E24" s="176">
        <f>SUM(E7:E22)</f>
        <v>0</v>
      </c>
      <c r="F24" s="536">
        <f>SUM(F7:F22)</f>
        <v>0</v>
      </c>
    </row>
    <row r="25" spans="1:5" ht="12.75">
      <c r="A25" s="155"/>
      <c r="B25" s="156"/>
      <c r="C25" s="166"/>
      <c r="D25" s="167">
        <f>SUM(D26:D34)-D33</f>
        <v>0</v>
      </c>
      <c r="E25" s="473" t="str">
        <f>IF(D25='Kopējais budžets'!C26,"OK","KĻŪDA")</f>
        <v>OK</v>
      </c>
    </row>
    <row r="26" spans="1:4" ht="15" customHeight="1">
      <c r="A26" s="142"/>
      <c r="B26" s="141">
        <v>1100</v>
      </c>
      <c r="C26" s="140" t="s">
        <v>110</v>
      </c>
      <c r="D26" s="145">
        <f>D7+D16</f>
        <v>0</v>
      </c>
    </row>
    <row r="27" spans="1:4" ht="15" customHeight="1">
      <c r="A27" s="142"/>
      <c r="B27" s="141">
        <v>1200</v>
      </c>
      <c r="C27" s="140" t="s">
        <v>111</v>
      </c>
      <c r="D27" s="145">
        <f>D8+D15</f>
        <v>0</v>
      </c>
    </row>
    <row r="28" spans="1:4" ht="15" customHeight="1">
      <c r="A28" s="142"/>
      <c r="B28" s="141">
        <v>2000</v>
      </c>
      <c r="C28" s="140" t="s">
        <v>153</v>
      </c>
      <c r="D28" s="145">
        <f>D18+D19+D20+D21+D22+D10</f>
        <v>0</v>
      </c>
    </row>
    <row r="29" spans="1:4" ht="15" customHeight="1">
      <c r="A29" s="142"/>
      <c r="B29" s="141">
        <v>2100</v>
      </c>
      <c r="C29" s="140" t="s">
        <v>154</v>
      </c>
      <c r="D29" s="145">
        <f>D17</f>
        <v>0</v>
      </c>
    </row>
    <row r="30" spans="1:4" ht="15" customHeight="1">
      <c r="A30" s="142"/>
      <c r="B30" s="141">
        <v>2200</v>
      </c>
      <c r="C30" s="140" t="s">
        <v>114</v>
      </c>
      <c r="D30" s="145">
        <f>D13</f>
        <v>0</v>
      </c>
    </row>
    <row r="31" spans="1:4" ht="15" customHeight="1">
      <c r="A31" s="142"/>
      <c r="B31" s="141">
        <v>2261</v>
      </c>
      <c r="C31" s="140" t="s">
        <v>155</v>
      </c>
      <c r="D31" s="145">
        <f>D12</f>
        <v>0</v>
      </c>
    </row>
    <row r="32" spans="1:4" ht="15" customHeight="1">
      <c r="A32" s="142"/>
      <c r="B32" s="141">
        <v>5000</v>
      </c>
      <c r="C32" s="140" t="s">
        <v>156</v>
      </c>
      <c r="D32" s="145">
        <f>D9+D11+D14</f>
        <v>0</v>
      </c>
    </row>
    <row r="33" spans="1:4" ht="15" customHeight="1">
      <c r="A33" s="142"/>
      <c r="B33" s="141">
        <v>2512</v>
      </c>
      <c r="C33" s="140" t="s">
        <v>148</v>
      </c>
      <c r="D33" s="145">
        <f>E24+F24</f>
        <v>0</v>
      </c>
    </row>
    <row r="34" spans="1:4" ht="13.5" thickBot="1">
      <c r="A34" s="168"/>
      <c r="B34" s="169"/>
      <c r="C34" s="171" t="s">
        <v>218</v>
      </c>
      <c r="D34" s="175">
        <f>D23</f>
        <v>0</v>
      </c>
    </row>
    <row r="35" ht="12.75">
      <c r="C35" s="170"/>
    </row>
  </sheetData>
  <sheetProtection password="8E49" sheet="1" formatCells="0" formatColumns="0" formatRows="0"/>
  <mergeCells count="12">
    <mergeCell ref="C13:C16"/>
    <mergeCell ref="B5:B6"/>
    <mergeCell ref="C7:C8"/>
    <mergeCell ref="A2:F2"/>
    <mergeCell ref="A1:F1"/>
    <mergeCell ref="C9:C10"/>
    <mergeCell ref="C11:C12"/>
    <mergeCell ref="A5:A6"/>
    <mergeCell ref="E5:F5"/>
    <mergeCell ref="A3:F3"/>
    <mergeCell ref="D5:D6"/>
    <mergeCell ref="C5:C6"/>
  </mergeCells>
  <printOptions/>
  <pageMargins left="0.5511811023622047" right="0.35433070866141736" top="0.984251968503937" bottom="0.98425196850393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M40"/>
  <sheetViews>
    <sheetView view="pageBreakPreview" zoomScaleSheetLayoutView="100" zoomScalePageLayoutView="0" workbookViewId="0" topLeftCell="A1">
      <selection activeCell="C6" sqref="C6"/>
    </sheetView>
  </sheetViews>
  <sheetFormatPr defaultColWidth="9.140625" defaultRowHeight="12.75"/>
  <cols>
    <col min="1" max="1" width="8.7109375" style="61" customWidth="1"/>
    <col min="2" max="2" width="31.00390625" style="61" customWidth="1"/>
    <col min="3" max="3" width="25.28125" style="61" customWidth="1"/>
    <col min="4" max="4" width="10.421875" style="73" customWidth="1"/>
    <col min="5" max="5" width="11.57421875" style="73" customWidth="1"/>
    <col min="6" max="6" width="18.8515625" style="61" customWidth="1"/>
    <col min="7" max="7" width="12.28125" style="73" customWidth="1"/>
    <col min="8" max="8" width="12.140625" style="61" customWidth="1"/>
    <col min="9" max="9" width="10.8515625" style="61" hidden="1" customWidth="1"/>
    <col min="10" max="11" width="0" style="61" hidden="1" customWidth="1"/>
    <col min="12" max="12" width="9.140625" style="61" customWidth="1"/>
    <col min="13" max="13" width="38.140625" style="61" customWidth="1"/>
    <col min="14" max="16384" width="9.140625" style="61" customWidth="1"/>
  </cols>
  <sheetData>
    <row r="1" spans="1:7" ht="12.75">
      <c r="A1" s="586" t="str">
        <f>'Kopējais budžets'!A1:D1</f>
        <v>Izvēlēties fondu</v>
      </c>
      <c r="B1" s="619"/>
      <c r="C1" s="587"/>
      <c r="D1" s="587"/>
      <c r="E1" s="587"/>
      <c r="F1" s="587"/>
      <c r="G1" s="588"/>
    </row>
    <row r="2" spans="1:12" ht="24.75" customHeight="1">
      <c r="A2" s="749" t="str">
        <f>'Kopējais budžets'!A2:D2</f>
        <v>Projekta nosaukums</v>
      </c>
      <c r="B2" s="779"/>
      <c r="C2" s="750"/>
      <c r="D2" s="750"/>
      <c r="E2" s="750"/>
      <c r="F2" s="750"/>
      <c r="G2" s="751"/>
      <c r="K2" s="63" t="s">
        <v>120</v>
      </c>
      <c r="L2" s="63"/>
    </row>
    <row r="3" spans="1:12" ht="12.75">
      <c r="A3" s="592" t="str">
        <f>'Kopējais budžets'!A3:D3</f>
        <v>Projekta iesniedzēja nosaukums</v>
      </c>
      <c r="B3" s="621"/>
      <c r="C3" s="593"/>
      <c r="D3" s="593"/>
      <c r="E3" s="593"/>
      <c r="F3" s="593"/>
      <c r="G3" s="594"/>
      <c r="K3" s="63" t="s">
        <v>107</v>
      </c>
      <c r="L3" s="63"/>
    </row>
    <row r="4" spans="1:11" ht="12.75" thickBot="1">
      <c r="A4" s="64"/>
      <c r="B4" s="64"/>
      <c r="C4" s="64"/>
      <c r="D4" s="74"/>
      <c r="E4" s="74"/>
      <c r="F4" s="64"/>
      <c r="G4" s="74"/>
      <c r="H4" s="64"/>
      <c r="K4" s="61" t="s">
        <v>108</v>
      </c>
    </row>
    <row r="5" spans="1:8" ht="12.75" thickBot="1">
      <c r="A5" s="58"/>
      <c r="B5" s="780" t="s">
        <v>171</v>
      </c>
      <c r="C5" s="781"/>
      <c r="D5" s="781"/>
      <c r="E5" s="781"/>
      <c r="F5" s="781"/>
      <c r="G5" s="782"/>
      <c r="H5" s="65"/>
    </row>
    <row r="6" spans="8:13" ht="12.75" thickBot="1">
      <c r="H6" s="65"/>
      <c r="I6" s="66"/>
      <c r="M6" s="67"/>
    </row>
    <row r="7" spans="1:13" ht="49.5" customHeight="1" thickBot="1">
      <c r="A7" s="59" t="s">
        <v>172</v>
      </c>
      <c r="B7" s="60" t="s">
        <v>47</v>
      </c>
      <c r="C7" s="60" t="s">
        <v>137</v>
      </c>
      <c r="D7" s="60" t="s">
        <v>29</v>
      </c>
      <c r="E7" s="60" t="s">
        <v>30</v>
      </c>
      <c r="F7" s="60" t="s">
        <v>130</v>
      </c>
      <c r="G7" s="68" t="s">
        <v>31</v>
      </c>
      <c r="M7" s="67"/>
    </row>
    <row r="8" spans="1:13" ht="12.75" thickBot="1">
      <c r="A8" s="777" t="s">
        <v>177</v>
      </c>
      <c r="B8" s="778"/>
      <c r="C8" s="778"/>
      <c r="D8" s="778"/>
      <c r="E8" s="778"/>
      <c r="F8" s="778"/>
      <c r="G8" s="80"/>
      <c r="H8" s="69"/>
      <c r="I8" s="61">
        <v>1</v>
      </c>
      <c r="J8" s="61" t="e">
        <f>IF($A$10=I8,$G$10,0)+IF($A$11=I8,$G$11,0)+IF(#REF!=I8,#REF!,0)+IF(#REF!=I8,#REF!,0)+IF(#REF!=I8,#REF!,0)+IF(#REF!=I8,#REF!,0)+IF(#REF!=I8,#REF!,0)+IF($A$19=I8,$G$19,0)+IF($A$20=I8,$G$20,0)+IF(#REF!=I8,#REF!,0)+IF(#REF!=I8,#REF!,0)+IF(#REF!=I8,#REF!,0)+IF($A$21=I8,$G$21,0)+IF($A$22=I8,$G$22,0)+IF($A$28=I8,$G$28,0)+IF($A$29=I8,$G$29,0)+IF($A$30=I8,$G$30,0)+IF(#REF!=I8,#REF!,0)+IF(#REF!=I8,#REF!,0)+IF(#REF!=I8,#REF!,0)+IF(#REF!=I8,#REF!,0)</f>
        <v>#REF!</v>
      </c>
      <c r="M8" s="67"/>
    </row>
    <row r="9" spans="1:13" ht="12">
      <c r="A9" s="81" t="s">
        <v>173</v>
      </c>
      <c r="B9" s="776" t="s">
        <v>176</v>
      </c>
      <c r="C9" s="776"/>
      <c r="D9" s="776"/>
      <c r="E9" s="776"/>
      <c r="F9" s="776"/>
      <c r="G9" s="82">
        <f>ROUND(SUM(G10:G20),0)</f>
        <v>0</v>
      </c>
      <c r="H9" s="69"/>
      <c r="M9" s="67"/>
    </row>
    <row r="10" spans="1:13" ht="15" customHeight="1">
      <c r="A10" s="70"/>
      <c r="B10" s="83"/>
      <c r="C10" s="84"/>
      <c r="D10" s="85"/>
      <c r="E10" s="85"/>
      <c r="F10" s="84"/>
      <c r="G10" s="86">
        <f>ROUND(D10*E10,0)</f>
        <v>0</v>
      </c>
      <c r="H10" s="69"/>
      <c r="I10" s="61">
        <v>2</v>
      </c>
      <c r="J10" s="61" t="e">
        <f>IF($A$10=I10,$G$10,0)+IF($A$11=I10,$G$11,0)+IF(#REF!=I10,#REF!,0)+IF(#REF!=I10,#REF!,0)+IF(#REF!=I10,#REF!,0)+IF(#REF!=I10,#REF!,0)+IF(#REF!=I10,#REF!,0)+IF($A$19=I10,$G$19,0)+IF($A$20=I10,$G$20,0)+IF(#REF!=I10,#REF!,0)+IF(#REF!=I10,#REF!,0)+IF(#REF!=I10,#REF!,0)+IF($A$21=I10,$G$21,0)+IF($A$22=I10,$G$22,0)+IF($A$28=I10,$G$28,0)+IF($A$29=I10,$G$29,0)+IF($A$30=I10,$G$30,0)+IF(#REF!=I10,#REF!,0)+IF(#REF!=I10,#REF!,0)+IF(#REF!=I10,#REF!,0)+IF(#REF!=I10,#REF!,0)</f>
        <v>#REF!</v>
      </c>
      <c r="M10" s="67"/>
    </row>
    <row r="11" spans="1:13" ht="15" customHeight="1">
      <c r="A11" s="70"/>
      <c r="B11" s="83"/>
      <c r="C11" s="87"/>
      <c r="D11" s="75"/>
      <c r="E11" s="85"/>
      <c r="F11" s="84"/>
      <c r="G11" s="86">
        <f aca="true" t="shared" si="0" ref="G11:G20">ROUND(D11*E11,0)</f>
        <v>0</v>
      </c>
      <c r="H11" s="69"/>
      <c r="I11" s="61">
        <v>3</v>
      </c>
      <c r="J11" s="61" t="e">
        <f>IF($A$10=I11,$G$10,0)+IF($A$11=I11,$G$11,0)+IF(#REF!=I11,#REF!,0)+IF(#REF!=I11,#REF!,0)+IF(#REF!=I11,#REF!,0)+IF(#REF!=I11,#REF!,0)+IF(#REF!=I11,#REF!,0)+IF($A$19=I11,$G$19,0)+IF($A$20=I11,$G$20,0)+IF(#REF!=I11,#REF!,0)+IF(#REF!=I11,#REF!,0)+IF(#REF!=I11,#REF!,0)+IF($A$21=I11,$G$21,0)+IF($A$22=I11,$G$22,0)+IF($A$28=I11,$G$28,0)+IF($A$29=I11,$G$29,0)+IF($A$30=I11,$G$30,0)+IF(#REF!=I11,#REF!,0)+IF(#REF!=I11,#REF!,0)+IF(#REF!=I11,#REF!,0)+IF(#REF!=I11,#REF!,0)</f>
        <v>#REF!</v>
      </c>
      <c r="M11" s="67"/>
    </row>
    <row r="12" spans="1:13" ht="15" customHeight="1">
      <c r="A12" s="70"/>
      <c r="B12" s="83"/>
      <c r="C12" s="87"/>
      <c r="D12" s="75"/>
      <c r="E12" s="85"/>
      <c r="F12" s="84"/>
      <c r="G12" s="86">
        <f t="shared" si="0"/>
        <v>0</v>
      </c>
      <c r="H12" s="69"/>
      <c r="M12" s="67"/>
    </row>
    <row r="13" spans="1:13" ht="15" customHeight="1">
      <c r="A13" s="70"/>
      <c r="B13" s="83"/>
      <c r="C13" s="87"/>
      <c r="D13" s="75"/>
      <c r="E13" s="85"/>
      <c r="F13" s="84"/>
      <c r="G13" s="86">
        <f t="shared" si="0"/>
        <v>0</v>
      </c>
      <c r="H13" s="69"/>
      <c r="M13" s="67"/>
    </row>
    <row r="14" spans="1:13" ht="15" customHeight="1">
      <c r="A14" s="70"/>
      <c r="B14" s="83"/>
      <c r="C14" s="87"/>
      <c r="D14" s="75"/>
      <c r="E14" s="85"/>
      <c r="F14" s="84"/>
      <c r="G14" s="86">
        <f t="shared" si="0"/>
        <v>0</v>
      </c>
      <c r="H14" s="69"/>
      <c r="M14" s="67"/>
    </row>
    <row r="15" spans="1:13" ht="15" customHeight="1">
      <c r="A15" s="70"/>
      <c r="B15" s="83"/>
      <c r="C15" s="87"/>
      <c r="D15" s="75"/>
      <c r="E15" s="85"/>
      <c r="F15" s="84"/>
      <c r="G15" s="86">
        <f t="shared" si="0"/>
        <v>0</v>
      </c>
      <c r="H15" s="69"/>
      <c r="M15" s="67"/>
    </row>
    <row r="16" spans="1:13" ht="15" customHeight="1">
      <c r="A16" s="70"/>
      <c r="B16" s="88"/>
      <c r="C16" s="87"/>
      <c r="D16" s="75"/>
      <c r="E16" s="85"/>
      <c r="F16" s="84"/>
      <c r="G16" s="86">
        <f t="shared" si="0"/>
        <v>0</v>
      </c>
      <c r="H16" s="69"/>
      <c r="M16" s="67"/>
    </row>
    <row r="17" spans="1:13" ht="15" customHeight="1">
      <c r="A17" s="70"/>
      <c r="B17" s="83"/>
      <c r="C17" s="87"/>
      <c r="D17" s="75"/>
      <c r="E17" s="85"/>
      <c r="F17" s="84"/>
      <c r="G17" s="86">
        <f t="shared" si="0"/>
        <v>0</v>
      </c>
      <c r="H17" s="69"/>
      <c r="M17" s="67"/>
    </row>
    <row r="18" spans="1:13" ht="15" customHeight="1">
      <c r="A18" s="70"/>
      <c r="B18" s="89"/>
      <c r="C18" s="87"/>
      <c r="D18" s="75"/>
      <c r="E18" s="85"/>
      <c r="F18" s="84"/>
      <c r="G18" s="86">
        <f t="shared" si="0"/>
        <v>0</v>
      </c>
      <c r="H18" s="69"/>
      <c r="M18" s="67"/>
    </row>
    <row r="19" spans="1:10" ht="15" customHeight="1">
      <c r="A19" s="70"/>
      <c r="B19" s="72"/>
      <c r="C19" s="87"/>
      <c r="D19" s="75"/>
      <c r="E19" s="85"/>
      <c r="F19" s="84"/>
      <c r="G19" s="86">
        <f t="shared" si="0"/>
        <v>0</v>
      </c>
      <c r="H19" s="69"/>
      <c r="I19" s="61">
        <v>10</v>
      </c>
      <c r="J19" s="61" t="e">
        <f>IF($A$10=I19,$G$10,0)+IF($A$11=I19,$G$11,0)+IF(#REF!=I19,#REF!,0)+IF(#REF!=I19,#REF!,0)+IF(#REF!=I19,#REF!,0)+IF(#REF!=I19,#REF!,0)+IF(#REF!=I19,#REF!,0)+IF($A$19=I19,$G$19,0)+IF($A$20=I19,$G$20,0)+IF(#REF!=I19,#REF!,0)+IF(#REF!=I19,#REF!,0)+IF(#REF!=I19,#REF!,0)+IF($A$21=I19,$G$21,0)+IF($A$22=I19,$G$22,0)+IF($A$28=I19,$G$28,0)+IF($A$29=I19,$G$29,0)+IF($A$30=I19,$G$30,0)+IF(#REF!=I19,#REF!,0)+IF(#REF!=I19,#REF!,0)+IF(#REF!=I19,#REF!,0)+IF(#REF!=I19,#REF!,0)</f>
        <v>#REF!</v>
      </c>
    </row>
    <row r="20" spans="1:8" ht="15" customHeight="1" thickBot="1">
      <c r="A20" s="71"/>
      <c r="B20" s="90"/>
      <c r="C20" s="91"/>
      <c r="D20" s="79"/>
      <c r="E20" s="92"/>
      <c r="F20" s="93"/>
      <c r="G20" s="94">
        <f t="shared" si="0"/>
        <v>0</v>
      </c>
      <c r="H20" s="69"/>
    </row>
    <row r="21" spans="1:8" ht="12">
      <c r="A21" s="95" t="s">
        <v>174</v>
      </c>
      <c r="B21" s="776" t="s">
        <v>176</v>
      </c>
      <c r="C21" s="776"/>
      <c r="D21" s="776"/>
      <c r="E21" s="776"/>
      <c r="F21" s="776"/>
      <c r="G21" s="96">
        <f>SUM(G22:G30)</f>
        <v>0</v>
      </c>
      <c r="H21" s="69"/>
    </row>
    <row r="22" spans="1:8" ht="12">
      <c r="A22" s="70"/>
      <c r="B22" s="83"/>
      <c r="C22" s="84"/>
      <c r="D22" s="75"/>
      <c r="E22" s="85"/>
      <c r="F22" s="84"/>
      <c r="G22" s="86">
        <f>ROUND(D22*E22,0)</f>
        <v>0</v>
      </c>
      <c r="H22" s="69"/>
    </row>
    <row r="23" spans="1:8" ht="12">
      <c r="A23" s="70"/>
      <c r="B23" s="83"/>
      <c r="C23" s="87"/>
      <c r="D23" s="75"/>
      <c r="E23" s="85"/>
      <c r="F23" s="84"/>
      <c r="G23" s="86">
        <f aca="true" t="shared" si="1" ref="G23:G30">ROUND(D23*E23,0)</f>
        <v>0</v>
      </c>
      <c r="H23" s="69"/>
    </row>
    <row r="24" spans="1:8" ht="12">
      <c r="A24" s="70"/>
      <c r="B24" s="83"/>
      <c r="C24" s="87"/>
      <c r="D24" s="75"/>
      <c r="E24" s="85"/>
      <c r="F24" s="84"/>
      <c r="G24" s="86">
        <f t="shared" si="1"/>
        <v>0</v>
      </c>
      <c r="H24" s="69"/>
    </row>
    <row r="25" spans="1:8" ht="12">
      <c r="A25" s="70"/>
      <c r="B25" s="83"/>
      <c r="C25" s="87"/>
      <c r="D25" s="75"/>
      <c r="E25" s="85"/>
      <c r="F25" s="84"/>
      <c r="G25" s="86">
        <f t="shared" si="1"/>
        <v>0</v>
      </c>
      <c r="H25" s="69"/>
    </row>
    <row r="26" spans="1:8" ht="12">
      <c r="A26" s="70"/>
      <c r="B26" s="83"/>
      <c r="C26" s="87"/>
      <c r="D26" s="75"/>
      <c r="E26" s="85"/>
      <c r="F26" s="84"/>
      <c r="G26" s="86">
        <f t="shared" si="1"/>
        <v>0</v>
      </c>
      <c r="H26" s="69"/>
    </row>
    <row r="27" spans="1:8" ht="12">
      <c r="A27" s="70"/>
      <c r="B27" s="77"/>
      <c r="C27" s="87"/>
      <c r="D27" s="75"/>
      <c r="E27" s="85"/>
      <c r="F27" s="84"/>
      <c r="G27" s="86">
        <f t="shared" si="1"/>
        <v>0</v>
      </c>
      <c r="H27" s="69"/>
    </row>
    <row r="28" spans="1:8" ht="12">
      <c r="A28" s="70"/>
      <c r="B28" s="77"/>
      <c r="C28" s="87"/>
      <c r="D28" s="75"/>
      <c r="E28" s="85"/>
      <c r="F28" s="84"/>
      <c r="G28" s="86">
        <f t="shared" si="1"/>
        <v>0</v>
      </c>
      <c r="H28" s="69"/>
    </row>
    <row r="29" spans="1:8" ht="12">
      <c r="A29" s="70"/>
      <c r="B29" s="72"/>
      <c r="C29" s="87"/>
      <c r="D29" s="75"/>
      <c r="E29" s="85"/>
      <c r="F29" s="84"/>
      <c r="G29" s="86">
        <f t="shared" si="1"/>
        <v>0</v>
      </c>
      <c r="H29" s="69"/>
    </row>
    <row r="30" spans="1:8" ht="12.75" thickBot="1">
      <c r="A30" s="97"/>
      <c r="B30" s="98"/>
      <c r="C30" s="99"/>
      <c r="D30" s="76"/>
      <c r="E30" s="100"/>
      <c r="F30" s="101"/>
      <c r="G30" s="102">
        <f t="shared" si="1"/>
        <v>0</v>
      </c>
      <c r="H30" s="69"/>
    </row>
    <row r="31" spans="1:7" ht="15.75" customHeight="1">
      <c r="A31" s="81" t="s">
        <v>175</v>
      </c>
      <c r="B31" s="776" t="s">
        <v>176</v>
      </c>
      <c r="C31" s="776"/>
      <c r="D31" s="776"/>
      <c r="E31" s="776"/>
      <c r="F31" s="776"/>
      <c r="G31" s="82">
        <f>SUM(G32:G40)</f>
        <v>0</v>
      </c>
    </row>
    <row r="32" spans="1:7" ht="12">
      <c r="A32" s="103"/>
      <c r="B32" s="83"/>
      <c r="C32" s="104"/>
      <c r="D32" s="105"/>
      <c r="E32" s="106"/>
      <c r="F32" s="104"/>
      <c r="G32" s="86">
        <f>ROUND(D32*E32,0)</f>
        <v>0</v>
      </c>
    </row>
    <row r="33" spans="1:7" ht="12">
      <c r="A33" s="103"/>
      <c r="B33" s="83"/>
      <c r="C33" s="107"/>
      <c r="D33" s="105"/>
      <c r="E33" s="106"/>
      <c r="F33" s="104"/>
      <c r="G33" s="86">
        <f aca="true" t="shared" si="2" ref="G33:G40">ROUND(D33*E33,0)</f>
        <v>0</v>
      </c>
    </row>
    <row r="34" spans="1:7" ht="12">
      <c r="A34" s="103"/>
      <c r="B34" s="83"/>
      <c r="C34" s="107"/>
      <c r="D34" s="105"/>
      <c r="E34" s="106"/>
      <c r="F34" s="104"/>
      <c r="G34" s="86">
        <f t="shared" si="2"/>
        <v>0</v>
      </c>
    </row>
    <row r="35" spans="1:7" ht="12">
      <c r="A35" s="103"/>
      <c r="B35" s="83"/>
      <c r="C35" s="107"/>
      <c r="D35" s="105"/>
      <c r="E35" s="106"/>
      <c r="F35" s="104"/>
      <c r="G35" s="86">
        <f t="shared" si="2"/>
        <v>0</v>
      </c>
    </row>
    <row r="36" spans="1:7" ht="12">
      <c r="A36" s="103"/>
      <c r="B36" s="83"/>
      <c r="C36" s="107"/>
      <c r="D36" s="105"/>
      <c r="E36" s="106"/>
      <c r="F36" s="104"/>
      <c r="G36" s="86">
        <f t="shared" si="2"/>
        <v>0</v>
      </c>
    </row>
    <row r="37" spans="1:7" ht="12">
      <c r="A37" s="103"/>
      <c r="B37" s="83"/>
      <c r="C37" s="107"/>
      <c r="D37" s="105"/>
      <c r="E37" s="106"/>
      <c r="F37" s="104"/>
      <c r="G37" s="86">
        <f t="shared" si="2"/>
        <v>0</v>
      </c>
    </row>
    <row r="38" spans="1:7" ht="12">
      <c r="A38" s="103"/>
      <c r="B38" s="77"/>
      <c r="C38" s="107"/>
      <c r="D38" s="105"/>
      <c r="E38" s="106"/>
      <c r="F38" s="104"/>
      <c r="G38" s="86">
        <f t="shared" si="2"/>
        <v>0</v>
      </c>
    </row>
    <row r="39" spans="1:7" ht="12">
      <c r="A39" s="103"/>
      <c r="B39" s="108"/>
      <c r="C39" s="107"/>
      <c r="D39" s="105"/>
      <c r="E39" s="106"/>
      <c r="F39" s="104"/>
      <c r="G39" s="86">
        <f t="shared" si="2"/>
        <v>0</v>
      </c>
    </row>
    <row r="40" spans="1:7" ht="12.75" thickBot="1">
      <c r="A40" s="109"/>
      <c r="B40" s="90"/>
      <c r="C40" s="110"/>
      <c r="D40" s="111"/>
      <c r="E40" s="112"/>
      <c r="F40" s="113"/>
      <c r="G40" s="94">
        <f t="shared" si="2"/>
        <v>0</v>
      </c>
    </row>
  </sheetData>
  <sheetProtection/>
  <protectedRanges>
    <protectedRange sqref="C10:F20 C22:F30 C32:F40" name="Range1"/>
    <protectedRange sqref="B10:B17 B19 B22:B29 B32:B39" name="Range1_2"/>
  </protectedRanges>
  <mergeCells count="8">
    <mergeCell ref="B21:F21"/>
    <mergeCell ref="B31:F31"/>
    <mergeCell ref="A8:F8"/>
    <mergeCell ref="A1:G1"/>
    <mergeCell ref="A2:G2"/>
    <mergeCell ref="A3:G3"/>
    <mergeCell ref="B9:F9"/>
    <mergeCell ref="B5:G5"/>
  </mergeCells>
  <dataValidations count="1">
    <dataValidation type="list" allowBlank="1" showInputMessage="1" showErrorMessage="1" sqref="H9">
      <formula1>$K$2:$K$4</formula1>
    </dataValidation>
  </dataValidations>
  <printOptions/>
  <pageMargins left="0.5511811023622047" right="0.5511811023622047" top="0.3937007874015748" bottom="0.3937007874015748" header="0.5118110236220472" footer="0.5118110236220472"/>
  <pageSetup horizontalDpi="600" verticalDpi="600" orientation="portrait" paperSize="9" scale="7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CH166"/>
  <sheetViews>
    <sheetView view="pageBreakPreview" zoomScaleSheetLayoutView="100" zoomScalePageLayoutView="0" workbookViewId="0" topLeftCell="A1">
      <selection activeCell="C5" sqref="C5"/>
    </sheetView>
  </sheetViews>
  <sheetFormatPr defaultColWidth="9.140625" defaultRowHeight="12.75"/>
  <cols>
    <col min="1" max="1" width="9.421875" style="4" customWidth="1"/>
    <col min="2" max="2" width="48.28125" style="4" customWidth="1"/>
    <col min="3" max="3" width="12.421875" style="4" customWidth="1"/>
    <col min="4" max="4" width="7.8515625" style="4" customWidth="1"/>
    <col min="5" max="5" width="7.00390625" style="4" customWidth="1"/>
    <col min="6" max="6" width="22.57421875" style="4" hidden="1" customWidth="1"/>
    <col min="7" max="7" width="42.140625" style="4" customWidth="1"/>
    <col min="8" max="8" width="14.00390625" style="4" customWidth="1"/>
    <col min="9" max="9" width="21.7109375" style="4" customWidth="1"/>
    <col min="10" max="11" width="10.57421875" style="4" customWidth="1"/>
    <col min="12" max="12" width="28.28125" style="4" customWidth="1"/>
    <col min="13" max="13" width="11.8515625" style="4" customWidth="1"/>
    <col min="14" max="14" width="11.421875" style="4" customWidth="1"/>
    <col min="15" max="25" width="6.8515625" style="4" customWidth="1"/>
    <col min="26" max="81" width="9.140625" style="4" customWidth="1"/>
    <col min="82" max="82" width="15.7109375" style="4" customWidth="1"/>
    <col min="83" max="16384" width="9.140625" style="4" customWidth="1"/>
  </cols>
  <sheetData>
    <row r="1" spans="1:6" ht="17.25" customHeight="1">
      <c r="A1" s="586" t="str">
        <f>'Kopējais budžets'!A1:D1</f>
        <v>Izvēlēties fondu</v>
      </c>
      <c r="B1" s="587"/>
      <c r="C1" s="588"/>
      <c r="F1" s="2" t="s">
        <v>21</v>
      </c>
    </row>
    <row r="2" spans="1:9" ht="17.25" customHeight="1">
      <c r="A2" s="589" t="str">
        <f>'Kopējais budžets'!A2:D2</f>
        <v>Projekta nosaukums</v>
      </c>
      <c r="B2" s="590"/>
      <c r="C2" s="591"/>
      <c r="F2" s="2" t="s">
        <v>32</v>
      </c>
      <c r="I2" s="181"/>
    </row>
    <row r="3" spans="1:6" ht="16.5" customHeight="1">
      <c r="A3" s="592" t="str">
        <f>'Kopējais budžets'!A3:D3</f>
        <v>Projekta iesniedzēja nosaukums</v>
      </c>
      <c r="B3" s="593"/>
      <c r="C3" s="594"/>
      <c r="F3" s="2" t="s">
        <v>33</v>
      </c>
    </row>
    <row r="4" spans="3:8" ht="17.25" customHeight="1" thickBot="1">
      <c r="C4" s="185"/>
      <c r="F4" s="2" t="s">
        <v>34</v>
      </c>
      <c r="G4" s="595" t="s">
        <v>195</v>
      </c>
      <c r="H4" s="475"/>
    </row>
    <row r="5" spans="1:8" ht="13.5" customHeight="1" thickBot="1">
      <c r="A5" s="584" t="s">
        <v>167</v>
      </c>
      <c r="B5" s="585"/>
      <c r="C5" s="218" t="s">
        <v>234</v>
      </c>
      <c r="D5" s="182"/>
      <c r="E5" s="182"/>
      <c r="F5" s="2" t="s">
        <v>40</v>
      </c>
      <c r="G5" s="595"/>
      <c r="H5" s="475"/>
    </row>
    <row r="6" spans="1:85" ht="16.5" customHeight="1" thickBot="1">
      <c r="A6" s="219"/>
      <c r="B6" s="220"/>
      <c r="C6" s="221">
        <f>ROUND(C9+C13+C24+C35+C46+C57+C68+C79+C90+C101+C112+C123+C134+C145+C156,0)</f>
        <v>0</v>
      </c>
      <c r="D6" s="1" t="str">
        <f>IF(C6='Kopējais budžets'!C26,"OK","KĻŪDA")</f>
        <v>OK</v>
      </c>
      <c r="F6" s="2" t="s">
        <v>132</v>
      </c>
      <c r="G6" s="595"/>
      <c r="H6" s="475"/>
      <c r="CG6" s="1"/>
    </row>
    <row r="7" spans="1:8" ht="12.75" customHeight="1" thickBot="1">
      <c r="A7" s="183"/>
      <c r="B7" s="184"/>
      <c r="C7" s="185"/>
      <c r="D7" s="182"/>
      <c r="E7" s="182"/>
      <c r="F7" s="2" t="s">
        <v>41</v>
      </c>
      <c r="G7" s="595"/>
      <c r="H7" s="475"/>
    </row>
    <row r="8" spans="1:82" ht="27" customHeight="1" thickBot="1">
      <c r="A8" s="186" t="s">
        <v>102</v>
      </c>
      <c r="B8" s="187" t="s">
        <v>91</v>
      </c>
      <c r="C8" s="188" t="s">
        <v>84</v>
      </c>
      <c r="F8" s="2" t="s">
        <v>119</v>
      </c>
      <c r="G8" s="595"/>
      <c r="H8" s="475"/>
      <c r="CD8" s="127"/>
    </row>
    <row r="9" spans="1:85" s="78" customFormat="1" ht="19.5" customHeight="1">
      <c r="A9" s="189">
        <v>1</v>
      </c>
      <c r="B9" s="190" t="s">
        <v>183</v>
      </c>
      <c r="C9" s="191">
        <f>SUM(C10:C12)</f>
        <v>0</v>
      </c>
      <c r="D9" s="192">
        <f>IF(B9=F14,IF('Kopējais budžets'!A4='Detalizētais budžets'!F16,F17,F15),"")</f>
        <v>0.2</v>
      </c>
      <c r="E9" s="193"/>
      <c r="F9" s="194" t="s">
        <v>44</v>
      </c>
      <c r="G9" s="595"/>
      <c r="H9" s="475"/>
      <c r="CG9" s="4"/>
    </row>
    <row r="10" spans="1:86" s="78" customFormat="1" ht="16.5" customHeight="1">
      <c r="A10" s="195">
        <f>IF($C$6=0,0,C9/$C$6)</f>
        <v>0</v>
      </c>
      <c r="B10" s="196" t="s">
        <v>21</v>
      </c>
      <c r="C10" s="144">
        <f>IF(B10=$F$1,'A Personāls'!$K$9,0)+IF(B10=$F$11,'G Netiešās izmaks'!$J$6,0)+IF(B10=$F$9,'E4 ES prasības'!$J$10,0)</f>
        <v>0</v>
      </c>
      <c r="F10" s="2" t="s">
        <v>133</v>
      </c>
      <c r="G10" s="595"/>
      <c r="H10" s="475"/>
      <c r="CD10" s="222"/>
      <c r="CE10" s="129"/>
      <c r="CF10" s="129"/>
      <c r="CG10" s="129"/>
      <c r="CH10" s="129"/>
    </row>
    <row r="11" spans="1:86" s="78" customFormat="1" ht="16.5" customHeight="1">
      <c r="A11" s="197" t="str">
        <f>IF(B9=F14,IF(A10&lt;=D9,"OK","KĻŪDA"),"")</f>
        <v>OK</v>
      </c>
      <c r="B11" s="196" t="s">
        <v>92</v>
      </c>
      <c r="C11" s="144">
        <f>IF(B11=$F$1,'A Personāls'!$K$9,0)+IF(B11=$F$11,'G Netiešās izmaks'!$J$6,0)+IF(B11=$F$9,'E4 ES prasības'!$J$10,0)</f>
        <v>0</v>
      </c>
      <c r="F11" s="129" t="s">
        <v>92</v>
      </c>
      <c r="G11" s="595"/>
      <c r="H11" s="475"/>
      <c r="M11" s="129"/>
      <c r="N11" s="596"/>
      <c r="O11" s="596"/>
      <c r="P11" s="596"/>
      <c r="Q11" s="596"/>
      <c r="R11" s="596"/>
      <c r="S11" s="596"/>
      <c r="T11" s="596"/>
      <c r="U11" s="596"/>
      <c r="V11" s="596"/>
      <c r="W11" s="596"/>
      <c r="X11" s="596"/>
      <c r="Y11" s="596"/>
      <c r="Z11" s="129"/>
      <c r="AA11" s="129"/>
      <c r="AB11" s="129"/>
      <c r="AC11" s="129"/>
      <c r="AD11" s="129"/>
      <c r="AE11" s="129"/>
      <c r="AF11" s="129"/>
      <c r="CD11" s="222"/>
      <c r="CE11" s="129"/>
      <c r="CF11" s="129"/>
      <c r="CG11" s="129"/>
      <c r="CH11" s="129"/>
    </row>
    <row r="12" spans="1:86" s="78" customFormat="1" ht="16.5" customHeight="1" thickBot="1">
      <c r="A12" s="197"/>
      <c r="B12" s="239" t="s">
        <v>44</v>
      </c>
      <c r="C12" s="144">
        <f>IF(B12=$F$1,'A Personāls'!$K$9,0)+IF(B12=$F$11,'G Netiešās izmaks'!$J$6,0)+IF(B12=$F$9,'E4 ES prasības'!$J$10,0)</f>
        <v>0</v>
      </c>
      <c r="F12" s="129" t="s">
        <v>93</v>
      </c>
      <c r="G12" s="475"/>
      <c r="H12" s="475"/>
      <c r="M12" s="129"/>
      <c r="N12" s="476"/>
      <c r="O12" s="476"/>
      <c r="P12" s="476"/>
      <c r="Q12" s="476"/>
      <c r="R12" s="476"/>
      <c r="S12" s="476"/>
      <c r="T12" s="476"/>
      <c r="U12" s="476"/>
      <c r="V12" s="476"/>
      <c r="W12" s="476"/>
      <c r="X12" s="476"/>
      <c r="Y12" s="476"/>
      <c r="Z12" s="129"/>
      <c r="AA12" s="129"/>
      <c r="AB12" s="129"/>
      <c r="AC12" s="129"/>
      <c r="AD12" s="129"/>
      <c r="AE12" s="129"/>
      <c r="AF12" s="129"/>
      <c r="CD12" s="222"/>
      <c r="CE12" s="129"/>
      <c r="CF12" s="129"/>
      <c r="CG12" s="129"/>
      <c r="CH12" s="129"/>
    </row>
    <row r="13" spans="1:32" ht="20.25" customHeight="1">
      <c r="A13" s="207">
        <v>2</v>
      </c>
      <c r="B13" s="190" t="s">
        <v>95</v>
      </c>
      <c r="C13" s="191">
        <f>SUM(C14:C23)</f>
        <v>0</v>
      </c>
      <c r="G13" s="205"/>
      <c r="H13" s="205"/>
      <c r="I13" s="474"/>
      <c r="J13" s="474"/>
      <c r="K13" s="474"/>
      <c r="L13" s="126"/>
      <c r="M13" s="206"/>
      <c r="N13" s="202"/>
      <c r="O13" s="202"/>
      <c r="P13" s="202"/>
      <c r="Q13" s="202"/>
      <c r="R13" s="202"/>
      <c r="S13" s="202"/>
      <c r="T13" s="202"/>
      <c r="U13" s="202"/>
      <c r="V13" s="202"/>
      <c r="W13" s="202"/>
      <c r="X13" s="202"/>
      <c r="Y13" s="202"/>
      <c r="Z13" s="129"/>
      <c r="AA13" s="126"/>
      <c r="AB13" s="126"/>
      <c r="AC13" s="129"/>
      <c r="AD13" s="126"/>
      <c r="AE13" s="126"/>
      <c r="AF13" s="126"/>
    </row>
    <row r="14" spans="1:32" ht="16.5" customHeight="1">
      <c r="A14" s="195">
        <f>IF($C$6=0,0,C13/$C$6)</f>
        <v>0</v>
      </c>
      <c r="B14" s="196" t="s">
        <v>21</v>
      </c>
      <c r="C14" s="144">
        <f>IF(B14=$F$1,'A Personāls'!$K$10,0)+IF(B14=$F$2,'B Aprīkojums'!$J$10,0)+IF(B14=$F$3,'C Nekustamais īpašums'!$J$10,0)+IF(B14=$F$4,'D Apakšuzņēmēji'!$J$10,0)+IF(B14=$F$5,'E1 Komandējumi'!$K$10,0)+IF(B14=$F$6,'E2 Palīgmateriāli,pakalpojumi'!$J$11,0)+IF(B14=$F$7,'E3 Apmācības, semināri'!$J$11,0)+IF(B14=$F$8,'E5 Eksperti'!$J$11,0)+IF(B14=$F$9,'E4 ES prasības'!$J$11,0)+IF(B14=$F$10,'E6 Mērķa grupas'!$J$10,0)</f>
        <v>0</v>
      </c>
      <c r="F14" s="78" t="s">
        <v>183</v>
      </c>
      <c r="G14" s="208"/>
      <c r="H14" s="508"/>
      <c r="I14" s="208"/>
      <c r="J14" s="147"/>
      <c r="K14" s="147"/>
      <c r="L14" s="535"/>
      <c r="M14" s="534"/>
      <c r="N14" s="202"/>
      <c r="O14" s="202"/>
      <c r="P14" s="202"/>
      <c r="Q14" s="202"/>
      <c r="R14" s="202"/>
      <c r="S14" s="202"/>
      <c r="T14" s="202"/>
      <c r="U14" s="202"/>
      <c r="V14" s="202"/>
      <c r="W14" s="202"/>
      <c r="X14" s="202"/>
      <c r="Y14" s="202"/>
      <c r="Z14" s="129"/>
      <c r="AA14" s="126"/>
      <c r="AB14" s="126"/>
      <c r="AC14" s="129"/>
      <c r="AD14" s="126"/>
      <c r="AE14" s="126"/>
      <c r="AF14" s="126"/>
    </row>
    <row r="15" spans="1:32" ht="16.5" customHeight="1">
      <c r="A15" s="209"/>
      <c r="B15" s="196" t="s">
        <v>32</v>
      </c>
      <c r="C15" s="144">
        <f>IF(B15=$F$1,'A Personāls'!$K$10,0)+IF(B15=$F$2,'B Aprīkojums'!$J$10,0)+IF(B15=$F$3,'C Nekustamais īpašums'!$J$10,0)+IF(B15=$F$4,'D Apakšuzņēmēji'!$J$10,0)+IF(B15=$F$5,'E1 Komandējumi'!$K$10,0)+IF(B15=$F$6,'E2 Palīgmateriāli,pakalpojumi'!$J$11,0)+IF(B15=$F$7,'E3 Apmācības, semināri'!$J$11,0)+IF(B15=$F$8,'E5 Eksperti'!$J$11,0)+IF(B15=$F$9,'E4 ES prasības'!$J$11,0)+IF(B15=$F$10,'E6 Mērķa grupas'!$J$10,0)</f>
        <v>0</v>
      </c>
      <c r="F15" s="199">
        <v>0.2</v>
      </c>
      <c r="G15" s="208"/>
      <c r="H15" s="508"/>
      <c r="I15" s="208"/>
      <c r="J15" s="147"/>
      <c r="K15" s="147"/>
      <c r="L15" s="535"/>
      <c r="M15" s="534"/>
      <c r="N15" s="583"/>
      <c r="O15" s="583"/>
      <c r="P15" s="583"/>
      <c r="Q15" s="583"/>
      <c r="R15" s="583"/>
      <c r="S15" s="583"/>
      <c r="T15" s="583"/>
      <c r="U15" s="583"/>
      <c r="V15" s="583"/>
      <c r="W15" s="583"/>
      <c r="X15" s="583"/>
      <c r="Y15" s="583"/>
      <c r="Z15" s="126"/>
      <c r="AA15" s="126"/>
      <c r="AB15" s="210"/>
      <c r="AC15" s="126"/>
      <c r="AD15" s="126"/>
      <c r="AE15" s="126"/>
      <c r="AF15" s="126"/>
    </row>
    <row r="16" spans="1:32" ht="12" customHeight="1">
      <c r="A16" s="209"/>
      <c r="B16" s="196" t="s">
        <v>33</v>
      </c>
      <c r="C16" s="144">
        <f>IF(B16=$F$1,'A Personāls'!$K$10,0)+IF(B16=$F$2,'B Aprīkojums'!$J$10,0)+IF(B16=$F$3,'C Nekustamais īpašums'!$J$10,0)+IF(B16=$F$4,'D Apakšuzņēmēji'!$J$10,0)+IF(B16=$F$5,'E1 Komandējumi'!$K$10,0)+IF(B16=$F$6,'E2 Palīgmateriāli,pakalpojumi'!$J$11,0)+IF(B16=$F$7,'E3 Apmācības, semināri'!$J$11,0)+IF(B16=$F$8,'E5 Eksperti'!$J$11,0)+IF(B16=$F$9,'E4 ES prasības'!$J$11,0)+IF(B16=$F$10,'E6 Mērķa grupas'!$J$10,0)</f>
        <v>0</v>
      </c>
      <c r="F16" s="78" t="s">
        <v>125</v>
      </c>
      <c r="G16" s="208"/>
      <c r="H16" s="508"/>
      <c r="I16" s="208"/>
      <c r="J16" s="147"/>
      <c r="K16" s="147"/>
      <c r="L16" s="535"/>
      <c r="M16" s="534"/>
      <c r="N16" s="198"/>
      <c r="O16" s="198"/>
      <c r="P16" s="198"/>
      <c r="Q16" s="198"/>
      <c r="R16" s="198"/>
      <c r="S16" s="198"/>
      <c r="T16" s="198"/>
      <c r="U16" s="198"/>
      <c r="V16" s="198"/>
      <c r="W16" s="198"/>
      <c r="X16" s="198"/>
      <c r="Y16" s="198"/>
      <c r="Z16" s="126"/>
      <c r="AA16" s="126"/>
      <c r="AB16" s="126"/>
      <c r="AC16" s="126"/>
      <c r="AD16" s="126"/>
      <c r="AE16" s="126"/>
      <c r="AF16" s="126"/>
    </row>
    <row r="17" spans="1:32" ht="12" customHeight="1">
      <c r="A17" s="209"/>
      <c r="B17" s="196" t="s">
        <v>34</v>
      </c>
      <c r="C17" s="144">
        <f>IF(B17=$F$1,'A Personāls'!$K$10,0)+IF(B17=$F$2,'B Aprīkojums'!$J$10,0)+IF(B17=$F$3,'C Nekustamais īpašums'!$J$10,0)+IF(B17=$F$4,'D Apakšuzņēmēji'!$J$10,0)+IF(B17=$F$5,'E1 Komandējumi'!$K$10,0)+IF(B17=$F$6,'E2 Palīgmateriāli,pakalpojumi'!$J$11,0)+IF(B17=$F$7,'E3 Apmācības, semināri'!$J$11,0)+IF(B17=$F$8,'E5 Eksperti'!$J$11,0)+IF(B17=$F$9,'E4 ES prasības'!$J$11,0)+IF(B17=$F$10,'E6 Mērķa grupas'!$J$10,0)</f>
        <v>0</v>
      </c>
      <c r="F17" s="199">
        <v>0.1</v>
      </c>
      <c r="G17" s="208"/>
      <c r="H17" s="508"/>
      <c r="I17" s="208"/>
      <c r="J17" s="147"/>
      <c r="K17" s="147"/>
      <c r="L17" s="535"/>
      <c r="M17" s="534"/>
      <c r="N17" s="202"/>
      <c r="O17" s="202"/>
      <c r="P17" s="202"/>
      <c r="Q17" s="202"/>
      <c r="R17" s="202"/>
      <c r="S17" s="202"/>
      <c r="T17" s="202"/>
      <c r="U17" s="202"/>
      <c r="V17" s="202"/>
      <c r="W17" s="202"/>
      <c r="X17" s="202"/>
      <c r="Y17" s="202"/>
      <c r="Z17" s="126"/>
      <c r="AA17" s="126"/>
      <c r="AB17" s="126"/>
      <c r="AC17" s="126"/>
      <c r="AD17" s="126"/>
      <c r="AE17" s="126"/>
      <c r="AF17" s="126"/>
    </row>
    <row r="18" spans="1:32" ht="12" customHeight="1">
      <c r="A18" s="209"/>
      <c r="B18" s="196" t="s">
        <v>40</v>
      </c>
      <c r="C18" s="144">
        <f>IF(B18=$F$1,'A Personāls'!$K$10,0)+IF(B18=$F$2,'B Aprīkojums'!$J$10,0)+IF(B18=$F$3,'C Nekustamais īpašums'!$J$10,0)+IF(B18=$F$4,'D Apakšuzņēmēji'!$J$10,0)+IF(B18=$F$5,'E1 Komandējumi'!$K$10,0)+IF(B18=$F$6,'E2 Palīgmateriāli,pakalpojumi'!$J$11,0)+IF(B18=$F$7,'E3 Apmācības, semināri'!$J$11,0)+IF(B18=$F$8,'E5 Eksperti'!$J$11,0)+IF(B18=$F$9,'E4 ES prasības'!$J$11,0)+IF(B18=$F$10,'E6 Mērķa grupas'!$J$10,0)</f>
        <v>0</v>
      </c>
      <c r="G18" s="208"/>
      <c r="H18" s="508"/>
      <c r="I18" s="208"/>
      <c r="J18" s="147"/>
      <c r="K18" s="147"/>
      <c r="L18" s="535"/>
      <c r="M18" s="534"/>
      <c r="N18" s="202"/>
      <c r="O18" s="202"/>
      <c r="P18" s="202"/>
      <c r="Q18" s="202"/>
      <c r="R18" s="202"/>
      <c r="S18" s="202"/>
      <c r="T18" s="202"/>
      <c r="U18" s="202"/>
      <c r="V18" s="202"/>
      <c r="W18" s="202"/>
      <c r="X18" s="202"/>
      <c r="Y18" s="202"/>
      <c r="Z18" s="126"/>
      <c r="AA18" s="126"/>
      <c r="AB18" s="126"/>
      <c r="AC18" s="126"/>
      <c r="AD18" s="126"/>
      <c r="AE18" s="126"/>
      <c r="AF18" s="126"/>
    </row>
    <row r="19" spans="1:32" ht="12" customHeight="1">
      <c r="A19" s="209"/>
      <c r="B19" s="196" t="s">
        <v>132</v>
      </c>
      <c r="C19" s="144">
        <f>IF(B19=$F$1,'A Personāls'!$K$10,0)+IF(B19=$F$2,'B Aprīkojums'!$J$10,0)+IF(B19=$F$3,'C Nekustamais īpašums'!$J$10,0)+IF(B19=$F$4,'D Apakšuzņēmēji'!$J$10,0)+IF(B19=$F$5,'E1 Komandējumi'!$K$10,0)+IF(B19=$F$6,'E2 Palīgmateriāli,pakalpojumi'!$J$11,0)+IF(B19=$F$7,'E3 Apmācības, semināri'!$J$11,0)+IF(B19=$F$8,'E5 Eksperti'!$J$11,0)+IF(B19=$F$9,'E4 ES prasības'!$J$11,0)+IF(B19=$F$10,'E6 Mērķa grupas'!$J$10,0)</f>
        <v>0</v>
      </c>
      <c r="G19" s="208"/>
      <c r="H19" s="508"/>
      <c r="I19" s="208"/>
      <c r="J19" s="147"/>
      <c r="K19" s="147"/>
      <c r="L19" s="535"/>
      <c r="M19" s="534"/>
      <c r="N19" s="202"/>
      <c r="O19" s="202"/>
      <c r="P19" s="202"/>
      <c r="Q19" s="202"/>
      <c r="R19" s="202"/>
      <c r="S19" s="202"/>
      <c r="T19" s="202"/>
      <c r="U19" s="202"/>
      <c r="V19" s="202"/>
      <c r="W19" s="202"/>
      <c r="X19" s="202"/>
      <c r="Y19" s="202"/>
      <c r="Z19" s="126"/>
      <c r="AA19" s="126"/>
      <c r="AB19" s="126"/>
      <c r="AC19" s="126"/>
      <c r="AD19" s="126"/>
      <c r="AE19" s="126"/>
      <c r="AF19" s="126"/>
    </row>
    <row r="20" spans="1:32" ht="12" customHeight="1">
      <c r="A20" s="209"/>
      <c r="B20" s="196" t="s">
        <v>41</v>
      </c>
      <c r="C20" s="144">
        <f>IF(B20=$F$1,'A Personāls'!$K$10,0)+IF(B20=$F$2,'B Aprīkojums'!$J$10,0)+IF(B20=$F$3,'C Nekustamais īpašums'!$J$10,0)+IF(B20=$F$4,'D Apakšuzņēmēji'!$J$10,0)+IF(B20=$F$5,'E1 Komandējumi'!$K$10,0)+IF(B20=$F$6,'E2 Palīgmateriāli,pakalpojumi'!$J$11,0)+IF(B20=$F$7,'E3 Apmācības, semināri'!$J$11,0)+IF(B20=$F$8,'E5 Eksperti'!$J$11,0)+IF(B20=$F$9,'E4 ES prasības'!$J$11,0)+IF(B20=$F$10,'E6 Mērķa grupas'!$J$10,0)</f>
        <v>0</v>
      </c>
      <c r="G20" s="208"/>
      <c r="H20" s="508"/>
      <c r="I20" s="208"/>
      <c r="J20" s="147"/>
      <c r="K20" s="147"/>
      <c r="L20" s="535"/>
      <c r="M20" s="534"/>
      <c r="N20" s="126"/>
      <c r="O20" s="126"/>
      <c r="P20" s="126"/>
      <c r="Q20" s="126"/>
      <c r="R20" s="126"/>
      <c r="S20" s="126"/>
      <c r="T20" s="126"/>
      <c r="U20" s="126"/>
      <c r="V20" s="126"/>
      <c r="W20" s="126"/>
      <c r="X20" s="126"/>
      <c r="Y20" s="126"/>
      <c r="Z20" s="126"/>
      <c r="AA20" s="126"/>
      <c r="AB20" s="126"/>
      <c r="AC20" s="126"/>
      <c r="AD20" s="126"/>
      <c r="AE20" s="126"/>
      <c r="AF20" s="126"/>
    </row>
    <row r="21" spans="1:32" ht="12" customHeight="1">
      <c r="A21" s="209"/>
      <c r="B21" s="196" t="s">
        <v>119</v>
      </c>
      <c r="C21" s="144">
        <f>IF(B21=$F$1,'A Personāls'!$K$10,0)+IF(B21=$F$2,'B Aprīkojums'!$J$10,0)+IF(B21=$F$3,'C Nekustamais īpašums'!$J$10,0)+IF(B21=$F$4,'D Apakšuzņēmēji'!$J$10,0)+IF(B21=$F$5,'E1 Komandējumi'!$K$10,0)+IF(B21=$F$6,'E2 Palīgmateriāli,pakalpojumi'!$J$11,0)+IF(B21=$F$7,'E3 Apmācības, semināri'!$J$11,0)+IF(B21=$F$8,'E5 Eksperti'!$J$11,0)+IF(B21=$F$9,'E4 ES prasības'!$J$11,0)+IF(B21=$F$10,'E6 Mērķa grupas'!$J$10,0)</f>
        <v>0</v>
      </c>
      <c r="G21" s="208"/>
      <c r="H21" s="508"/>
      <c r="I21" s="208"/>
      <c r="J21" s="147"/>
      <c r="K21" s="147"/>
      <c r="L21" s="535"/>
      <c r="M21" s="147"/>
      <c r="N21" s="126"/>
      <c r="O21" s="126"/>
      <c r="P21" s="126"/>
      <c r="Q21" s="126"/>
      <c r="R21" s="126"/>
      <c r="S21" s="126"/>
      <c r="T21" s="126"/>
      <c r="U21" s="126"/>
      <c r="V21" s="126"/>
      <c r="W21" s="126"/>
      <c r="X21" s="126"/>
      <c r="Y21" s="126"/>
      <c r="Z21" s="126"/>
      <c r="AA21" s="126"/>
      <c r="AB21" s="126"/>
      <c r="AC21" s="126"/>
      <c r="AD21" s="126"/>
      <c r="AE21" s="126"/>
      <c r="AF21" s="126"/>
    </row>
    <row r="22" spans="1:32" ht="12" customHeight="1">
      <c r="A22" s="209"/>
      <c r="B22" s="196" t="s">
        <v>44</v>
      </c>
      <c r="C22" s="144">
        <f>IF(B22=$F$1,'A Personāls'!$K$10,0)+IF(B22=$F$2,'B Aprīkojums'!$J$10,0)+IF(B22=$F$3,'C Nekustamais īpašums'!$J$10,0)+IF(B22=$F$4,'D Apakšuzņēmēji'!$J$10,0)+IF(B22=$F$5,'E1 Komandējumi'!$K$10,0)+IF(B22=$F$6,'E2 Palīgmateriāli,pakalpojumi'!$J$11,0)+IF(B22=$F$7,'E3 Apmācības, semināri'!$J$11,0)+IF(B22=$F$8,'E5 Eksperti'!$J$11,0)+IF(B22=$F$9,'E4 ES prasības'!$J$11,0)+IF(B22=$F$10,'E6 Mērķa grupas'!$J$10,0)</f>
        <v>0</v>
      </c>
      <c r="G22" s="208"/>
      <c r="H22" s="508"/>
      <c r="I22" s="208"/>
      <c r="J22" s="147"/>
      <c r="K22" s="147"/>
      <c r="L22" s="535"/>
      <c r="M22" s="147"/>
      <c r="N22" s="126"/>
      <c r="O22" s="126"/>
      <c r="P22" s="126"/>
      <c r="Q22" s="126"/>
      <c r="R22" s="126"/>
      <c r="S22" s="126"/>
      <c r="T22" s="126"/>
      <c r="U22" s="126"/>
      <c r="V22" s="126"/>
      <c r="W22" s="126"/>
      <c r="X22" s="126"/>
      <c r="Y22" s="126"/>
      <c r="Z22" s="126"/>
      <c r="AA22" s="126"/>
      <c r="AB22" s="126"/>
      <c r="AC22" s="126"/>
      <c r="AD22" s="126"/>
      <c r="AE22" s="126"/>
      <c r="AF22" s="126"/>
    </row>
    <row r="23" spans="1:32" ht="11.25" customHeight="1" thickBot="1">
      <c r="A23" s="209"/>
      <c r="B23" s="196" t="s">
        <v>133</v>
      </c>
      <c r="C23" s="144">
        <f>IF(B23=$F$1,'A Personāls'!$K$10,0)+IF(B23=$F$2,'B Aprīkojums'!$J$10,0)+IF(B23=$F$3,'C Nekustamais īpašums'!$J$10,0)+IF(B23=$F$4,'D Apakšuzņēmēji'!$J$10,0)+IF(B23=$F$5,'E1 Komandējumi'!$K$10,0)+IF(B23=$F$6,'E2 Palīgmateriāli,pakalpojumi'!$J$11,0)+IF(B23=$F$7,'E3 Apmācības, semināri'!$J$11,0)+IF(B23=$F$8,'E5 Eksperti'!$J$11,0)+IF(B23=$F$9,'E4 ES prasības'!$J$11,0)+IF(B23=$F$10,'E6 Mērķa grupas'!$J$10,0)</f>
        <v>0</v>
      </c>
      <c r="G23" s="208"/>
      <c r="H23" s="508"/>
      <c r="I23" s="208"/>
      <c r="J23" s="147"/>
      <c r="K23" s="147"/>
      <c r="L23" s="535"/>
      <c r="M23" s="147"/>
      <c r="N23" s="126"/>
      <c r="O23" s="126"/>
      <c r="P23" s="126"/>
      <c r="Q23" s="126"/>
      <c r="R23" s="126"/>
      <c r="S23" s="126"/>
      <c r="T23" s="126"/>
      <c r="U23" s="126"/>
      <c r="V23" s="126"/>
      <c r="W23" s="126"/>
      <c r="X23" s="126"/>
      <c r="Y23" s="126"/>
      <c r="Z23" s="126"/>
      <c r="AA23" s="126"/>
      <c r="AB23" s="126"/>
      <c r="AC23" s="126"/>
      <c r="AD23" s="126"/>
      <c r="AE23" s="126"/>
      <c r="AF23" s="126"/>
    </row>
    <row r="24" spans="1:32" ht="19.5" customHeight="1">
      <c r="A24" s="207">
        <v>3</v>
      </c>
      <c r="B24" s="190" t="s">
        <v>95</v>
      </c>
      <c r="C24" s="191">
        <f>SUM(C25:C34)</f>
        <v>0</v>
      </c>
      <c r="G24" s="126"/>
      <c r="H24" s="126"/>
      <c r="I24" s="147"/>
      <c r="J24" s="147"/>
      <c r="K24" s="147"/>
      <c r="L24" s="126"/>
      <c r="M24" s="147"/>
      <c r="N24" s="126"/>
      <c r="O24" s="126"/>
      <c r="P24" s="126"/>
      <c r="Q24" s="126"/>
      <c r="R24" s="126"/>
      <c r="S24" s="126"/>
      <c r="T24" s="126"/>
      <c r="U24" s="126"/>
      <c r="V24" s="126"/>
      <c r="W24" s="126"/>
      <c r="X24" s="126"/>
      <c r="Y24" s="126"/>
      <c r="Z24" s="126"/>
      <c r="AA24" s="126"/>
      <c r="AB24" s="126"/>
      <c r="AC24" s="126"/>
      <c r="AD24" s="126"/>
      <c r="AE24" s="126"/>
      <c r="AF24" s="126"/>
    </row>
    <row r="25" spans="1:32" ht="12" customHeight="1">
      <c r="A25" s="195">
        <f>IF($C$6=0,0,C24/$C$6)</f>
        <v>0</v>
      </c>
      <c r="B25" s="196" t="s">
        <v>21</v>
      </c>
      <c r="C25" s="144">
        <f>IF(B25=$F$1,'A Personāls'!$K$11,0)+IF(B25=$F$2,'B Aprīkojums'!$J$11,0)+IF(B25=$F$3,'C Nekustamais īpašums'!$J$11,0)+IF(B25=$F$4,'D Apakšuzņēmēji'!$J$11,0)+IF(B25=$F$5,'E1 Komandējumi'!$K$11,0)+IF(B25=$F$6,'E2 Palīgmateriāli,pakalpojumi'!$J$12,0)+IF(B25=$F$7,'E3 Apmācības, semināri'!$J$12,0)+IF(B25=$F$8,'E5 Eksperti'!$J$12,0)+IF(B25=$F$9,'E4 ES prasības'!$J$12,0)+IF(B25=$F$10,'E6 Mērķa grupas'!$J$11,0)</f>
        <v>0</v>
      </c>
      <c r="G25" s="126"/>
      <c r="H25" s="126"/>
      <c r="I25" s="202"/>
      <c r="J25" s="147"/>
      <c r="K25" s="147"/>
      <c r="M25" s="126"/>
      <c r="N25" s="126"/>
      <c r="O25" s="126"/>
      <c r="P25" s="126"/>
      <c r="Q25" s="126"/>
      <c r="R25" s="126"/>
      <c r="S25" s="126"/>
      <c r="T25" s="126"/>
      <c r="U25" s="126"/>
      <c r="V25" s="126"/>
      <c r="W25" s="126"/>
      <c r="X25" s="126"/>
      <c r="Y25" s="126"/>
      <c r="Z25" s="126"/>
      <c r="AA25" s="126"/>
      <c r="AB25" s="126"/>
      <c r="AC25" s="126"/>
      <c r="AD25" s="126"/>
      <c r="AE25" s="126"/>
      <c r="AF25" s="126"/>
    </row>
    <row r="26" spans="1:3" ht="12" customHeight="1">
      <c r="A26" s="209"/>
      <c r="B26" s="196" t="s">
        <v>32</v>
      </c>
      <c r="C26" s="144">
        <f>IF(B26=$F$1,'A Personāls'!$K$11,0)+IF(B26=$F$2,'B Aprīkojums'!$J$11,0)+IF(B26=$F$3,'C Nekustamais īpašums'!$J$11,0)+IF(B26=$F$4,'D Apakšuzņēmēji'!$J$11,0)+IF(B26=$F$5,'E1 Komandējumi'!$K$11,0)+IF(B26=$F$6,'E2 Palīgmateriāli,pakalpojumi'!$J$12,0)+IF(B26=$F$7,'E3 Apmācības, semināri'!$J$12,0)+IF(B26=$F$8,'E5 Eksperti'!$J$12,0)+IF(B26=$F$9,'E4 ES prasības'!$J$12,0)+IF(B26=$F$10,'E6 Mērķa grupas'!$J$11,0)</f>
        <v>0</v>
      </c>
    </row>
    <row r="27" spans="1:3" ht="12.75" customHeight="1">
      <c r="A27" s="209"/>
      <c r="B27" s="196" t="s">
        <v>33</v>
      </c>
      <c r="C27" s="144">
        <f>IF(B27=$F$1,'A Personāls'!$K$11,0)+IF(B27=$F$2,'B Aprīkojums'!$J$11,0)+IF(B27=$F$3,'C Nekustamais īpašums'!$J$11,0)+IF(B27=$F$4,'D Apakšuzņēmēji'!$J$11,0)+IF(B27=$F$5,'E1 Komandējumi'!$K$11,0)+IF(B27=$F$6,'E2 Palīgmateriāli,pakalpojumi'!$J$12,0)+IF(B27=$F$7,'E3 Apmācības, semināri'!$J$12,0)+IF(B27=$F$8,'E5 Eksperti'!$J$12,0)+IF(B27=$F$9,'E4 ES prasības'!$J$12,0)+IF(B27=$F$10,'E6 Mērķa grupas'!$J$11,0)</f>
        <v>0</v>
      </c>
    </row>
    <row r="28" spans="1:3" ht="12" customHeight="1">
      <c r="A28" s="209"/>
      <c r="B28" s="196" t="s">
        <v>34</v>
      </c>
      <c r="C28" s="144">
        <f>IF(B28=$F$1,'A Personāls'!$K$11,0)+IF(B28=$F$2,'B Aprīkojums'!$J$11,0)+IF(B28=$F$3,'C Nekustamais īpašums'!$J$11,0)+IF(B28=$F$4,'D Apakšuzņēmēji'!$J$11,0)+IF(B28=$F$5,'E1 Komandējumi'!$K$11,0)+IF(B28=$F$6,'E2 Palīgmateriāli,pakalpojumi'!$J$12,0)+IF(B28=$F$7,'E3 Apmācības, semināri'!$J$12,0)+IF(B28=$F$8,'E5 Eksperti'!$J$12,0)+IF(B28=$F$9,'E4 ES prasības'!$J$12,0)+IF(B28=$F$10,'E6 Mērķa grupas'!$J$11,0)</f>
        <v>0</v>
      </c>
    </row>
    <row r="29" spans="1:3" ht="12" customHeight="1">
      <c r="A29" s="209"/>
      <c r="B29" s="196" t="s">
        <v>40</v>
      </c>
      <c r="C29" s="144">
        <f>IF(B29=$F$1,'A Personāls'!$K$11,0)+IF(B29=$F$2,'B Aprīkojums'!$J$11,0)+IF(B29=$F$3,'C Nekustamais īpašums'!$J$11,0)+IF(B29=$F$4,'D Apakšuzņēmēji'!$J$11,0)+IF(B29=$F$5,'E1 Komandējumi'!$K$11,0)+IF(B29=$F$6,'E2 Palīgmateriāli,pakalpojumi'!$J$12,0)+IF(B29=$F$7,'E3 Apmācības, semināri'!$J$12,0)+IF(B29=$F$8,'E5 Eksperti'!$J$12,0)+IF(B29=$F$9,'E4 ES prasības'!$J$12,0)+IF(B29=$F$10,'E6 Mērķa grupas'!$J$11,0)</f>
        <v>0</v>
      </c>
    </row>
    <row r="30" spans="1:3" ht="12" customHeight="1">
      <c r="A30" s="209"/>
      <c r="B30" s="196" t="s">
        <v>132</v>
      </c>
      <c r="C30" s="144">
        <f>IF(B30=$F$1,'A Personāls'!$K$11,0)+IF(B30=$F$2,'B Aprīkojums'!$J$11,0)+IF(B30=$F$3,'C Nekustamais īpašums'!$J$11,0)+IF(B30=$F$4,'D Apakšuzņēmēji'!$J$11,0)+IF(B30=$F$5,'E1 Komandējumi'!$K$11,0)+IF(B30=$F$6,'E2 Palīgmateriāli,pakalpojumi'!$J$12,0)+IF(B30=$F$7,'E3 Apmācības, semināri'!$J$12,0)+IF(B30=$F$8,'E5 Eksperti'!$J$12,0)+IF(B30=$F$9,'E4 ES prasības'!$J$12,0)+IF(B30=$F$10,'E6 Mērķa grupas'!$J$11,0)</f>
        <v>0</v>
      </c>
    </row>
    <row r="31" spans="1:3" ht="12" customHeight="1">
      <c r="A31" s="209"/>
      <c r="B31" s="196" t="s">
        <v>41</v>
      </c>
      <c r="C31" s="144">
        <f>IF(B31=$F$1,'A Personāls'!$K$11,0)+IF(B31=$F$2,'B Aprīkojums'!$J$11,0)+IF(B31=$F$3,'C Nekustamais īpašums'!$J$11,0)+IF(B31=$F$4,'D Apakšuzņēmēji'!$J$11,0)+IF(B31=$F$5,'E1 Komandējumi'!$K$11,0)+IF(B31=$F$6,'E2 Palīgmateriāli,pakalpojumi'!$J$12,0)+IF(B31=$F$7,'E3 Apmācības, semināri'!$J$12,0)+IF(B31=$F$8,'E5 Eksperti'!$J$12,0)+IF(B31=$F$9,'E4 ES prasības'!$J$12,0)+IF(B31=$F$10,'E6 Mērķa grupas'!$J$11,0)</f>
        <v>0</v>
      </c>
    </row>
    <row r="32" spans="1:3" ht="12" customHeight="1">
      <c r="A32" s="209"/>
      <c r="B32" s="196" t="s">
        <v>119</v>
      </c>
      <c r="C32" s="144">
        <f>IF(B32=$F$1,'A Personāls'!$K$11,0)+IF(B32=$F$2,'B Aprīkojums'!$J$11,0)+IF(B32=$F$3,'C Nekustamais īpašums'!$J$11,0)+IF(B32=$F$4,'D Apakšuzņēmēji'!$J$11,0)+IF(B32=$F$5,'E1 Komandējumi'!$K$11,0)+IF(B32=$F$6,'E2 Palīgmateriāli,pakalpojumi'!$J$12,0)+IF(B32=$F$7,'E3 Apmācības, semināri'!$J$12,0)+IF(B32=$F$8,'E5 Eksperti'!$J$12,0)+IF(B32=$F$9,'E4 ES prasības'!$J$12,0)+IF(B32=$F$10,'E6 Mērķa grupas'!$J$11,0)</f>
        <v>0</v>
      </c>
    </row>
    <row r="33" spans="1:3" ht="12" customHeight="1">
      <c r="A33" s="209"/>
      <c r="B33" s="196" t="s">
        <v>44</v>
      </c>
      <c r="C33" s="144">
        <f>IF(B33=$F$1,'A Personāls'!$K$11,0)+IF(B33=$F$2,'B Aprīkojums'!$J$11,0)+IF(B33=$F$3,'C Nekustamais īpašums'!$J$11,0)+IF(B33=$F$4,'D Apakšuzņēmēji'!$J$11,0)+IF(B33=$F$5,'E1 Komandējumi'!$K$11,0)+IF(B33=$F$6,'E2 Palīgmateriāli,pakalpojumi'!$J$12,0)+IF(B33=$F$7,'E3 Apmācības, semināri'!$J$12,0)+IF(B33=$F$8,'E5 Eksperti'!$J$12,0)+IF(B33=$F$9,'E4 ES prasības'!$J$12,0)+IF(B33=$F$10,'E6 Mērķa grupas'!$J$11,0)</f>
        <v>0</v>
      </c>
    </row>
    <row r="34" spans="1:3" ht="12" customHeight="1" thickBot="1">
      <c r="A34" s="209"/>
      <c r="B34" s="196" t="s">
        <v>133</v>
      </c>
      <c r="C34" s="144">
        <f>IF(B34=$F$1,'A Personāls'!$K$11,0)+IF(B34=$F$2,'B Aprīkojums'!$J$11,0)+IF(B34=$F$3,'C Nekustamais īpašums'!$J$11,0)+IF(B34=$F$4,'D Apakšuzņēmēji'!$J$11,0)+IF(B34=$F$5,'E1 Komandējumi'!$K$11,0)+IF(B34=$F$6,'E2 Palīgmateriāli,pakalpojumi'!$J$12,0)+IF(B34=$F$7,'E3 Apmācības, semināri'!$J$12,0)+IF(B34=$F$8,'E5 Eksperti'!$J$12,0)+IF(B34=$F$9,'E4 ES prasības'!$J$12,0)+IF(B34=$F$10,'E6 Mērķa grupas'!$J$11,0)</f>
        <v>0</v>
      </c>
    </row>
    <row r="35" spans="1:3" ht="20.25" customHeight="1">
      <c r="A35" s="207">
        <v>4</v>
      </c>
      <c r="B35" s="190" t="s">
        <v>95</v>
      </c>
      <c r="C35" s="191">
        <f>SUM(C36:C45)</f>
        <v>0</v>
      </c>
    </row>
    <row r="36" spans="1:3" ht="13.5" customHeight="1">
      <c r="A36" s="195">
        <f>IF($C$6=0,0,C35/$C$6)</f>
        <v>0</v>
      </c>
      <c r="B36" s="196" t="s">
        <v>21</v>
      </c>
      <c r="C36" s="144">
        <f>IF(B36=$F$1,'A Personāls'!$K$12,0)+IF(B36=$F$2,'B Aprīkojums'!$J$12,0)+IF(B36=$F$3,'C Nekustamais īpašums'!$J$12,0)+IF(B36=$F$4,'D Apakšuzņēmēji'!$J$12,0)+IF(B36=$F$5,'E1 Komandējumi'!$K$12,0)+IF(B36=$F$6,'E2 Palīgmateriāli,pakalpojumi'!$J$13,0)+IF(B36=$F$7,'E3 Apmācības, semināri'!$J$13,0)+IF(B36=$F$8,'E5 Eksperti'!$J$13,0)+IF(B36=$F$9,'E4 ES prasības'!$J$13,0)+IF(B36=$F$10,'E6 Mērķa grupas'!$J$12,0)</f>
        <v>0</v>
      </c>
    </row>
    <row r="37" spans="1:3" ht="12" customHeight="1">
      <c r="A37" s="209"/>
      <c r="B37" s="196" t="s">
        <v>32</v>
      </c>
      <c r="C37" s="144">
        <f>IF(B37=$F$1,'A Personāls'!$K$12,0)+IF(B37=$F$2,'B Aprīkojums'!$J$12,0)+IF(B37=$F$3,'C Nekustamais īpašums'!$J$12,0)+IF(B37=$F$4,'D Apakšuzņēmēji'!$J$12,0)+IF(B37=$F$5,'E1 Komandējumi'!$K$12,0)+IF(B37=$F$6,'E2 Palīgmateriāli,pakalpojumi'!$J$13,0)+IF(B37=$F$7,'E3 Apmācības, semināri'!$J$13,0)+IF(B37=$F$8,'E5 Eksperti'!$J$13,0)+IF(B37=$F$9,'E4 ES prasības'!$J$13,0)+IF(B37=$F$10,'E6 Mērķa grupas'!$J$12,0)</f>
        <v>0</v>
      </c>
    </row>
    <row r="38" spans="1:3" ht="12" customHeight="1">
      <c r="A38" s="209"/>
      <c r="B38" s="196" t="s">
        <v>33</v>
      </c>
      <c r="C38" s="144">
        <f>IF(B38=$F$1,'A Personāls'!$K$12,0)+IF(B38=$F$2,'B Aprīkojums'!$J$12,0)+IF(B38=$F$3,'C Nekustamais īpašums'!$J$12,0)+IF(B38=$F$4,'D Apakšuzņēmēji'!$J$12,0)+IF(B38=$F$5,'E1 Komandējumi'!$K$12,0)+IF(B38=$F$6,'E2 Palīgmateriāli,pakalpojumi'!$J$13,0)+IF(B38=$F$7,'E3 Apmācības, semināri'!$J$13,0)+IF(B38=$F$8,'E5 Eksperti'!$J$13,0)+IF(B38=$F$9,'E4 ES prasības'!$J$13,0)+IF(B38=$F$10,'E6 Mērķa grupas'!$J$12,0)</f>
        <v>0</v>
      </c>
    </row>
    <row r="39" spans="1:3" ht="12" customHeight="1">
      <c r="A39" s="209"/>
      <c r="B39" s="196" t="s">
        <v>34</v>
      </c>
      <c r="C39" s="144">
        <f>IF(B39=$F$1,'A Personāls'!$K$12,0)+IF(B39=$F$2,'B Aprīkojums'!$J$12,0)+IF(B39=$F$3,'C Nekustamais īpašums'!$J$12,0)+IF(B39=$F$4,'D Apakšuzņēmēji'!$J$12,0)+IF(B39=$F$5,'E1 Komandējumi'!$K$12,0)+IF(B39=$F$6,'E2 Palīgmateriāli,pakalpojumi'!$J$13,0)+IF(B39=$F$7,'E3 Apmācības, semināri'!$J$13,0)+IF(B39=$F$8,'E5 Eksperti'!$J$13,0)+IF(B39=$F$9,'E4 ES prasības'!$J$13,0)+IF(B39=$F$10,'E6 Mērķa grupas'!$J$12,0)</f>
        <v>0</v>
      </c>
    </row>
    <row r="40" spans="1:3" ht="12" customHeight="1">
      <c r="A40" s="209"/>
      <c r="B40" s="196" t="s">
        <v>40</v>
      </c>
      <c r="C40" s="144">
        <f>IF(B40=$F$1,'A Personāls'!$K$12,0)+IF(B40=$F$2,'B Aprīkojums'!$J$12,0)+IF(B40=$F$3,'C Nekustamais īpašums'!$J$12,0)+IF(B40=$F$4,'D Apakšuzņēmēji'!$J$12,0)+IF(B40=$F$5,'E1 Komandējumi'!$K$12,0)+IF(B40=$F$6,'E2 Palīgmateriāli,pakalpojumi'!$J$13,0)+IF(B40=$F$7,'E3 Apmācības, semināri'!$J$13,0)+IF(B40=$F$8,'E5 Eksperti'!$J$13,0)+IF(B40=$F$9,'E4 ES prasības'!$J$13,0)+IF(B40=$F$10,'E6 Mērķa grupas'!$J$12,0)</f>
        <v>0</v>
      </c>
    </row>
    <row r="41" spans="1:3" ht="12" customHeight="1">
      <c r="A41" s="209"/>
      <c r="B41" s="196" t="s">
        <v>132</v>
      </c>
      <c r="C41" s="144">
        <f>IF(B41=$F$1,'A Personāls'!$K$12,0)+IF(B41=$F$2,'B Aprīkojums'!$J$12,0)+IF(B41=$F$3,'C Nekustamais īpašums'!$J$12,0)+IF(B41=$F$4,'D Apakšuzņēmēji'!$J$12,0)+IF(B41=$F$5,'E1 Komandējumi'!$K$12,0)+IF(B41=$F$6,'E2 Palīgmateriāli,pakalpojumi'!$J$13,0)+IF(B41=$F$7,'E3 Apmācības, semināri'!$J$13,0)+IF(B41=$F$8,'E5 Eksperti'!$J$13,0)+IF(B41=$F$9,'E4 ES prasības'!$J$13,0)+IF(B41=$F$10,'E6 Mērķa grupas'!$J$12,0)</f>
        <v>0</v>
      </c>
    </row>
    <row r="42" spans="1:3" ht="12" customHeight="1">
      <c r="A42" s="209"/>
      <c r="B42" s="196" t="s">
        <v>41</v>
      </c>
      <c r="C42" s="144">
        <f>IF(B42=$F$1,'A Personāls'!$K$12,0)+IF(B42=$F$2,'B Aprīkojums'!$J$12,0)+IF(B42=$F$3,'C Nekustamais īpašums'!$J$12,0)+IF(B42=$F$4,'D Apakšuzņēmēji'!$J$12,0)+IF(B42=$F$5,'E1 Komandējumi'!$K$12,0)+IF(B42=$F$6,'E2 Palīgmateriāli,pakalpojumi'!$J$13,0)+IF(B42=$F$7,'E3 Apmācības, semināri'!$J$13,0)+IF(B42=$F$8,'E5 Eksperti'!$J$13,0)+IF(B42=$F$9,'E4 ES prasības'!$J$13,0)+IF(B42=$F$10,'E6 Mērķa grupas'!$J$12,0)</f>
        <v>0</v>
      </c>
    </row>
    <row r="43" spans="1:3" ht="12" customHeight="1">
      <c r="A43" s="209"/>
      <c r="B43" s="196" t="s">
        <v>119</v>
      </c>
      <c r="C43" s="144">
        <f>IF(B43=$F$1,'A Personāls'!$K$12,0)+IF(B43=$F$2,'B Aprīkojums'!$J$12,0)+IF(B43=$F$3,'C Nekustamais īpašums'!$J$12,0)+IF(B43=$F$4,'D Apakšuzņēmēji'!$J$12,0)+IF(B43=$F$5,'E1 Komandējumi'!$K$12,0)+IF(B43=$F$6,'E2 Palīgmateriāli,pakalpojumi'!$J$13,0)+IF(B43=$F$7,'E3 Apmācības, semināri'!$J$13,0)+IF(B43=$F$8,'E5 Eksperti'!$J$13,0)+IF(B43=$F$9,'E4 ES prasības'!$J$13,0)+IF(B43=$F$10,'E6 Mērķa grupas'!$J$12,0)</f>
        <v>0</v>
      </c>
    </row>
    <row r="44" spans="1:3" ht="12" customHeight="1">
      <c r="A44" s="209"/>
      <c r="B44" s="196" t="s">
        <v>44</v>
      </c>
      <c r="C44" s="144">
        <f>IF(B44=$F$1,'A Personāls'!$K$12,0)+IF(B44=$F$2,'B Aprīkojums'!$J$12,0)+IF(B44=$F$3,'C Nekustamais īpašums'!$J$12,0)+IF(B44=$F$4,'D Apakšuzņēmēji'!$J$12,0)+IF(B44=$F$5,'E1 Komandējumi'!$K$12,0)+IF(B44=$F$6,'E2 Palīgmateriāli,pakalpojumi'!$J$13,0)+IF(B44=$F$7,'E3 Apmācības, semināri'!$J$13,0)+IF(B44=$F$8,'E5 Eksperti'!$J$13,0)+IF(B44=$F$9,'E4 ES prasības'!$J$13,0)+IF(B44=$F$10,'E6 Mērķa grupas'!$J$12,0)</f>
        <v>0</v>
      </c>
    </row>
    <row r="45" spans="1:3" ht="12" customHeight="1" thickBot="1">
      <c r="A45" s="211"/>
      <c r="B45" s="196" t="s">
        <v>133</v>
      </c>
      <c r="C45" s="144">
        <f>IF(B45=$F$1,'A Personāls'!$K$12,0)+IF(B45=$F$2,'B Aprīkojums'!$J$12,0)+IF(B45=$F$3,'C Nekustamais īpašums'!$J$12,0)+IF(B45=$F$4,'D Apakšuzņēmēji'!$J$12,0)+IF(B45=$F$5,'E1 Komandējumi'!$K$12,0)+IF(B45=$F$6,'E2 Palīgmateriāli,pakalpojumi'!$J$13,0)+IF(B45=$F$7,'E3 Apmācības, semināri'!$J$13,0)+IF(B45=$F$8,'E5 Eksperti'!$J$13,0)+IF(B45=$F$9,'E4 ES prasības'!$J$13,0)+IF(B45=$F$10,'E6 Mērķa grupas'!$J$12,0)</f>
        <v>0</v>
      </c>
    </row>
    <row r="46" spans="1:3" ht="20.25" customHeight="1">
      <c r="A46" s="207">
        <v>5</v>
      </c>
      <c r="B46" s="190" t="s">
        <v>95</v>
      </c>
      <c r="C46" s="191">
        <f>SUM(C47:C56)</f>
        <v>0</v>
      </c>
    </row>
    <row r="47" spans="1:3" ht="18.75" customHeight="1">
      <c r="A47" s="195">
        <f>IF($C$6=0,0,C46/$C$6)</f>
        <v>0</v>
      </c>
      <c r="B47" s="196" t="s">
        <v>21</v>
      </c>
      <c r="C47" s="144">
        <f>IF(B47=$F$1,'A Personāls'!$K$13,0)+IF(B47=$F$2,'B Aprīkojums'!$J$13,0)+IF(B47=$F$3,'C Nekustamais īpašums'!$J$13,0)+IF(B47=$F$4,'D Apakšuzņēmēji'!$J$13,0)+IF(B47=$F$5,'E1 Komandējumi'!$K$13,0)+IF(B47=$F$6,'E2 Palīgmateriāli,pakalpojumi'!$J$14,0)+IF(B47=$F$7,'E3 Apmācības, semināri'!$J$14,0)+IF(B47=$F$8,'E5 Eksperti'!$J$14,0)+IF(B47=$F$9,'E4 ES prasības'!$J$14,0)+IF(B47=$F$10,'E6 Mērķa grupas'!$J$13,0)</f>
        <v>0</v>
      </c>
    </row>
    <row r="48" spans="1:3" ht="12" customHeight="1">
      <c r="A48" s="209"/>
      <c r="B48" s="196" t="s">
        <v>32</v>
      </c>
      <c r="C48" s="144">
        <f>IF(B48=$F$1,'A Personāls'!$K$13,0)+IF(B48=$F$2,'B Aprīkojums'!$J$13,0)+IF(B48=$F$3,'C Nekustamais īpašums'!$J$13,0)+IF(B48=$F$4,'D Apakšuzņēmēji'!$J$13,0)+IF(B48=$F$5,'E1 Komandējumi'!$K$13,0)+IF(B48=$F$6,'E2 Palīgmateriāli,pakalpojumi'!$J$14,0)+IF(B48=$F$7,'E3 Apmācības, semināri'!$J$14,0)+IF(B48=$F$8,'E5 Eksperti'!$J$14,0)+IF(B48=$F$9,'E4 ES prasības'!$J$14,0)+IF(B48=$F$10,'E6 Mērķa grupas'!$J$13,0)</f>
        <v>0</v>
      </c>
    </row>
    <row r="49" spans="1:3" ht="12" customHeight="1">
      <c r="A49" s="209"/>
      <c r="B49" s="196" t="s">
        <v>33</v>
      </c>
      <c r="C49" s="144">
        <f>IF(B49=$F$1,'A Personāls'!$K$13,0)+IF(B49=$F$2,'B Aprīkojums'!$J$13,0)+IF(B49=$F$3,'C Nekustamais īpašums'!$J$13,0)+IF(B49=$F$4,'D Apakšuzņēmēji'!$J$13,0)+IF(B49=$F$5,'E1 Komandējumi'!$K$13,0)+IF(B49=$F$6,'E2 Palīgmateriāli,pakalpojumi'!$J$14,0)+IF(B49=$F$7,'E3 Apmācības, semināri'!$J$14,0)+IF(B49=$F$8,'E5 Eksperti'!$J$14,0)+IF(B49=$F$9,'E4 ES prasības'!$J$14,0)+IF(B49=$F$10,'E6 Mērķa grupas'!$J$13,0)</f>
        <v>0</v>
      </c>
    </row>
    <row r="50" spans="1:3" ht="12" customHeight="1">
      <c r="A50" s="209"/>
      <c r="B50" s="196" t="s">
        <v>34</v>
      </c>
      <c r="C50" s="144">
        <f>IF(B50=$F$1,'A Personāls'!$K$13,0)+IF(B50=$F$2,'B Aprīkojums'!$J$13,0)+IF(B50=$F$3,'C Nekustamais īpašums'!$J$13,0)+IF(B50=$F$4,'D Apakšuzņēmēji'!$J$13,0)+IF(B50=$F$5,'E1 Komandējumi'!$K$13,0)+IF(B50=$F$6,'E2 Palīgmateriāli,pakalpojumi'!$J$14,0)+IF(B50=$F$7,'E3 Apmācības, semināri'!$J$14,0)+IF(B50=$F$8,'E5 Eksperti'!$J$14,0)+IF(B50=$F$9,'E4 ES prasības'!$J$14,0)+IF(B50=$F$10,'E6 Mērķa grupas'!$J$13,0)</f>
        <v>0</v>
      </c>
    </row>
    <row r="51" spans="1:3" ht="12" customHeight="1">
      <c r="A51" s="209"/>
      <c r="B51" s="196" t="s">
        <v>40</v>
      </c>
      <c r="C51" s="144">
        <f>IF(B51=$F$1,'A Personāls'!$K$13,0)+IF(B51=$F$2,'B Aprīkojums'!$J$13,0)+IF(B51=$F$3,'C Nekustamais īpašums'!$J$13,0)+IF(B51=$F$4,'D Apakšuzņēmēji'!$J$13,0)+IF(B51=$F$5,'E1 Komandējumi'!$K$13,0)+IF(B51=$F$6,'E2 Palīgmateriāli,pakalpojumi'!$J$14,0)+IF(B51=$F$7,'E3 Apmācības, semināri'!$J$14,0)+IF(B51=$F$8,'E5 Eksperti'!$J$14,0)+IF(B51=$F$9,'E4 ES prasības'!$J$14,0)+IF(B51=$F$10,'E6 Mērķa grupas'!$J$13,0)</f>
        <v>0</v>
      </c>
    </row>
    <row r="52" spans="1:3" ht="12" customHeight="1">
      <c r="A52" s="209"/>
      <c r="B52" s="196" t="s">
        <v>132</v>
      </c>
      <c r="C52" s="144">
        <f>IF(B52=$F$1,'A Personāls'!$K$13,0)+IF(B52=$F$2,'B Aprīkojums'!$J$13,0)+IF(B52=$F$3,'C Nekustamais īpašums'!$J$13,0)+IF(B52=$F$4,'D Apakšuzņēmēji'!$J$13,0)+IF(B52=$F$5,'E1 Komandējumi'!$K$13,0)+IF(B52=$F$6,'E2 Palīgmateriāli,pakalpojumi'!$J$14,0)+IF(B52=$F$7,'E3 Apmācības, semināri'!$J$14,0)+IF(B52=$F$8,'E5 Eksperti'!$J$14,0)+IF(B52=$F$9,'E4 ES prasības'!$J$14,0)+IF(B52=$F$10,'E6 Mērķa grupas'!$J$13,0)</f>
        <v>0</v>
      </c>
    </row>
    <row r="53" spans="1:3" ht="12" customHeight="1">
      <c r="A53" s="209"/>
      <c r="B53" s="196" t="s">
        <v>41</v>
      </c>
      <c r="C53" s="144">
        <f>IF(B53=$F$1,'A Personāls'!$K$13,0)+IF(B53=$F$2,'B Aprīkojums'!$J$13,0)+IF(B53=$F$3,'C Nekustamais īpašums'!$J$13,0)+IF(B53=$F$4,'D Apakšuzņēmēji'!$J$13,0)+IF(B53=$F$5,'E1 Komandējumi'!$K$13,0)+IF(B53=$F$6,'E2 Palīgmateriāli,pakalpojumi'!$J$14,0)+IF(B53=$F$7,'E3 Apmācības, semināri'!$J$14,0)+IF(B53=$F$8,'E5 Eksperti'!$J$14,0)+IF(B53=$F$9,'E4 ES prasības'!$J$14,0)+IF(B53=$F$10,'E6 Mērķa grupas'!$J$13,0)</f>
        <v>0</v>
      </c>
    </row>
    <row r="54" spans="1:3" ht="12" customHeight="1">
      <c r="A54" s="209"/>
      <c r="B54" s="196" t="s">
        <v>119</v>
      </c>
      <c r="C54" s="144">
        <f>IF(B54=$F$1,'A Personāls'!$K$13,0)+IF(B54=$F$2,'B Aprīkojums'!$J$13,0)+IF(B54=$F$3,'C Nekustamais īpašums'!$J$13,0)+IF(B54=$F$4,'D Apakšuzņēmēji'!$J$13,0)+IF(B54=$F$5,'E1 Komandējumi'!$K$13,0)+IF(B54=$F$6,'E2 Palīgmateriāli,pakalpojumi'!$J$14,0)+IF(B54=$F$7,'E3 Apmācības, semināri'!$J$14,0)+IF(B54=$F$8,'E5 Eksperti'!$J$14,0)+IF(B54=$F$9,'E4 ES prasības'!$J$14,0)+IF(B54=$F$10,'E6 Mērķa grupas'!$J$13,0)</f>
        <v>0</v>
      </c>
    </row>
    <row r="55" spans="1:3" ht="12" customHeight="1">
      <c r="A55" s="209"/>
      <c r="B55" s="196" t="s">
        <v>44</v>
      </c>
      <c r="C55" s="144">
        <f>IF(B55=$F$1,'A Personāls'!$K$13,0)+IF(B55=$F$2,'B Aprīkojums'!$J$13,0)+IF(B55=$F$3,'C Nekustamais īpašums'!$J$13,0)+IF(B55=$F$4,'D Apakšuzņēmēji'!$J$13,0)+IF(B55=$F$5,'E1 Komandējumi'!$K$13,0)+IF(B55=$F$6,'E2 Palīgmateriāli,pakalpojumi'!$J$14,0)+IF(B55=$F$7,'E3 Apmācības, semināri'!$J$14,0)+IF(B55=$F$8,'E5 Eksperti'!$J$14,0)+IF(B55=$F$9,'E4 ES prasības'!$J$14,0)+IF(B55=$F$10,'E6 Mērķa grupas'!$J$13,0)</f>
        <v>0</v>
      </c>
    </row>
    <row r="56" spans="1:3" ht="12" customHeight="1" thickBot="1">
      <c r="A56" s="209"/>
      <c r="B56" s="196" t="s">
        <v>133</v>
      </c>
      <c r="C56" s="144">
        <f>IF(B56=$F$1,'A Personāls'!$K$13,0)+IF(B56=$F$2,'B Aprīkojums'!$J$13,0)+IF(B56=$F$3,'C Nekustamais īpašums'!$J$13,0)+IF(B56=$F$4,'D Apakšuzņēmēji'!$J$13,0)+IF(B56=$F$5,'E1 Komandējumi'!$K$13,0)+IF(B56=$F$6,'E2 Palīgmateriāli,pakalpojumi'!$J$14,0)+IF(B56=$F$7,'E3 Apmācības, semināri'!$J$14,0)+IF(B56=$F$8,'E5 Eksperti'!$J$14,0)+IF(B56=$F$9,'E4 ES prasības'!$J$14,0)+IF(B56=$F$10,'E6 Mērķa grupas'!$J$13,0)</f>
        <v>0</v>
      </c>
    </row>
    <row r="57" spans="1:3" ht="24" customHeight="1">
      <c r="A57" s="207">
        <v>6</v>
      </c>
      <c r="B57" s="190" t="s">
        <v>95</v>
      </c>
      <c r="C57" s="191">
        <f>SUM(C58:C67)</f>
        <v>0</v>
      </c>
    </row>
    <row r="58" spans="1:3" ht="19.5" customHeight="1">
      <c r="A58" s="195">
        <f>IF($C$6=0,0,C57/$C$6)</f>
        <v>0</v>
      </c>
      <c r="B58" s="196" t="s">
        <v>21</v>
      </c>
      <c r="C58" s="144">
        <f>IF(B58=$F$1,'A Personāls'!$K$14,0)+IF(B58=$F$2,'B Aprīkojums'!$J$14,0)+IF(B58=$F$3,'C Nekustamais īpašums'!$J$14,0)+IF(B58=$F$4,'D Apakšuzņēmēji'!$J$14,0)+IF(B58=$F$5,'E1 Komandējumi'!$K$14,0)+IF(B58=$F$6,'E2 Palīgmateriāli,pakalpojumi'!$J$15,0)+IF(B58=$F$7,'E3 Apmācības, semināri'!$J$15,0)+IF(B58=$F$8,'E5 Eksperti'!$J$15,0)+IF(B58=$F$9,'E4 ES prasības'!$J$15,0)+IF(B58=$F$10,'E6 Mērķa grupas'!$J$14,0)</f>
        <v>0</v>
      </c>
    </row>
    <row r="59" spans="1:3" ht="12" customHeight="1">
      <c r="A59" s="209"/>
      <c r="B59" s="196" t="s">
        <v>32</v>
      </c>
      <c r="C59" s="144">
        <f>IF(B59=$F$1,'A Personāls'!$K$14,0)+IF(B59=$F$2,'B Aprīkojums'!$J$14,0)+IF(B59=$F$3,'C Nekustamais īpašums'!$J$14,0)+IF(B59=$F$4,'D Apakšuzņēmēji'!$J$14,0)+IF(B59=$F$5,'E1 Komandējumi'!$K$14,0)+IF(B59=$F$6,'E2 Palīgmateriāli,pakalpojumi'!$J$15,0)+IF(B59=$F$7,'E3 Apmācības, semināri'!$J$15,0)+IF(B59=$F$8,'E5 Eksperti'!$J$15,0)+IF(B59=$F$9,'E4 ES prasības'!$J$15,0)+IF(B59=$F$10,'E6 Mērķa grupas'!$J$14,0)</f>
        <v>0</v>
      </c>
    </row>
    <row r="60" spans="1:3" ht="12" customHeight="1">
      <c r="A60" s="209"/>
      <c r="B60" s="196" t="s">
        <v>33</v>
      </c>
      <c r="C60" s="144">
        <f>IF(B60=$F$1,'A Personāls'!$K$14,0)+IF(B60=$F$2,'B Aprīkojums'!$J$14,0)+IF(B60=$F$3,'C Nekustamais īpašums'!$J$14,0)+IF(B60=$F$4,'D Apakšuzņēmēji'!$J$14,0)+IF(B60=$F$5,'E1 Komandējumi'!$K$14,0)+IF(B60=$F$6,'E2 Palīgmateriāli,pakalpojumi'!$J$15,0)+IF(B60=$F$7,'E3 Apmācības, semināri'!$J$15,0)+IF(B60=$F$8,'E5 Eksperti'!$J$15,0)+IF(B60=$F$9,'E4 ES prasības'!$J$15,0)+IF(B60=$F$10,'E6 Mērķa grupas'!$J$14,0)</f>
        <v>0</v>
      </c>
    </row>
    <row r="61" spans="1:3" ht="12" customHeight="1">
      <c r="A61" s="209"/>
      <c r="B61" s="196" t="s">
        <v>34</v>
      </c>
      <c r="C61" s="144">
        <f>IF(B61=$F$1,'A Personāls'!$K$14,0)+IF(B61=$F$2,'B Aprīkojums'!$J$14,0)+IF(B61=$F$3,'C Nekustamais īpašums'!$J$14,0)+IF(B61=$F$4,'D Apakšuzņēmēji'!$J$14,0)+IF(B61=$F$5,'E1 Komandējumi'!$K$14,0)+IF(B61=$F$6,'E2 Palīgmateriāli,pakalpojumi'!$J$15,0)+IF(B61=$F$7,'E3 Apmācības, semināri'!$J$15,0)+IF(B61=$F$8,'E5 Eksperti'!$J$15,0)+IF(B61=$F$9,'E4 ES prasības'!$J$15,0)+IF(B61=$F$10,'E6 Mērķa grupas'!$J$14,0)</f>
        <v>0</v>
      </c>
    </row>
    <row r="62" spans="1:3" ht="12" customHeight="1">
      <c r="A62" s="209"/>
      <c r="B62" s="196" t="s">
        <v>40</v>
      </c>
      <c r="C62" s="144">
        <f>IF(B62=$F$1,'A Personāls'!$K$14,0)+IF(B62=$F$2,'B Aprīkojums'!$J$14,0)+IF(B62=$F$3,'C Nekustamais īpašums'!$J$14,0)+IF(B62=$F$4,'D Apakšuzņēmēji'!$J$14,0)+IF(B62=$F$5,'E1 Komandējumi'!$K$14,0)+IF(B62=$F$6,'E2 Palīgmateriāli,pakalpojumi'!$J$15,0)+IF(B62=$F$7,'E3 Apmācības, semināri'!$J$15,0)+IF(B62=$F$8,'E5 Eksperti'!$J$15,0)+IF(B62=$F$9,'E4 ES prasības'!$J$15,0)+IF(B62=$F$10,'E6 Mērķa grupas'!$J$14,0)</f>
        <v>0</v>
      </c>
    </row>
    <row r="63" spans="1:3" ht="12" customHeight="1">
      <c r="A63" s="209"/>
      <c r="B63" s="196" t="s">
        <v>132</v>
      </c>
      <c r="C63" s="144">
        <f>IF(B63=$F$1,'A Personāls'!$K$14,0)+IF(B63=$F$2,'B Aprīkojums'!$J$14,0)+IF(B63=$F$3,'C Nekustamais īpašums'!$J$14,0)+IF(B63=$F$4,'D Apakšuzņēmēji'!$J$14,0)+IF(B63=$F$5,'E1 Komandējumi'!$K$14,0)+IF(B63=$F$6,'E2 Palīgmateriāli,pakalpojumi'!$J$15,0)+IF(B63=$F$7,'E3 Apmācības, semināri'!$J$15,0)+IF(B63=$F$8,'E5 Eksperti'!$J$15,0)+IF(B63=$F$9,'E4 ES prasības'!$J$15,0)+IF(B63=$F$10,'E6 Mērķa grupas'!$J$14,0)</f>
        <v>0</v>
      </c>
    </row>
    <row r="64" spans="1:3" ht="12" customHeight="1">
      <c r="A64" s="209"/>
      <c r="B64" s="196" t="s">
        <v>41</v>
      </c>
      <c r="C64" s="144">
        <f>IF(B64=$F$1,'A Personāls'!$K$14,0)+IF(B64=$F$2,'B Aprīkojums'!$J$14,0)+IF(B64=$F$3,'C Nekustamais īpašums'!$J$14,0)+IF(B64=$F$4,'D Apakšuzņēmēji'!$J$14,0)+IF(B64=$F$5,'E1 Komandējumi'!$K$14,0)+IF(B64=$F$6,'E2 Palīgmateriāli,pakalpojumi'!$J$15,0)+IF(B64=$F$7,'E3 Apmācības, semināri'!$J$15,0)+IF(B64=$F$8,'E5 Eksperti'!$J$15,0)+IF(B64=$F$9,'E4 ES prasības'!$J$15,0)+IF(B64=$F$10,'E6 Mērķa grupas'!$J$14,0)</f>
        <v>0</v>
      </c>
    </row>
    <row r="65" spans="1:3" ht="12" customHeight="1">
      <c r="A65" s="209"/>
      <c r="B65" s="196" t="s">
        <v>119</v>
      </c>
      <c r="C65" s="144">
        <f>IF(B65=$F$1,'A Personāls'!$K$14,0)+IF(B65=$F$2,'B Aprīkojums'!$J$14,0)+IF(B65=$F$3,'C Nekustamais īpašums'!$J$14,0)+IF(B65=$F$4,'D Apakšuzņēmēji'!$J$14,0)+IF(B65=$F$5,'E1 Komandējumi'!$K$14,0)+IF(B65=$F$6,'E2 Palīgmateriāli,pakalpojumi'!$J$15,0)+IF(B65=$F$7,'E3 Apmācības, semināri'!$J$15,0)+IF(B65=$F$8,'E5 Eksperti'!$J$15,0)+IF(B65=$F$9,'E4 ES prasības'!$J$15,0)+IF(B65=$F$10,'E6 Mērķa grupas'!$J$14,0)</f>
        <v>0</v>
      </c>
    </row>
    <row r="66" spans="1:3" ht="12" customHeight="1">
      <c r="A66" s="209"/>
      <c r="B66" s="196" t="s">
        <v>44</v>
      </c>
      <c r="C66" s="144">
        <f>IF(B66=$F$1,'A Personāls'!$K$14,0)+IF(B66=$F$2,'B Aprīkojums'!$J$14,0)+IF(B66=$F$3,'C Nekustamais īpašums'!$J$14,0)+IF(B66=$F$4,'D Apakšuzņēmēji'!$J$14,0)+IF(B66=$F$5,'E1 Komandējumi'!$K$14,0)+IF(B66=$F$6,'E2 Palīgmateriāli,pakalpojumi'!$J$15,0)+IF(B66=$F$7,'E3 Apmācības, semināri'!$J$15,0)+IF(B66=$F$8,'E5 Eksperti'!$J$15,0)+IF(B66=$F$9,'E4 ES prasības'!$J$15,0)+IF(B66=$F$10,'E6 Mērķa grupas'!$J$14,0)</f>
        <v>0</v>
      </c>
    </row>
    <row r="67" spans="1:3" ht="12" customHeight="1" thickBot="1">
      <c r="A67" s="209"/>
      <c r="B67" s="196" t="s">
        <v>133</v>
      </c>
      <c r="C67" s="144">
        <f>IF(B67=$F$1,'A Personāls'!$K$14,0)+IF(B67=$F$2,'B Aprīkojums'!$J$14,0)+IF(B67=$F$3,'C Nekustamais īpašums'!$J$14,0)+IF(B67=$F$4,'D Apakšuzņēmēji'!$J$14,0)+IF(B67=$F$5,'E1 Komandējumi'!$K$14,0)+IF(B67=$F$6,'E2 Palīgmateriāli,pakalpojumi'!$J$15,0)+IF(B67=$F$7,'E3 Apmācības, semināri'!$J$15,0)+IF(B67=$F$8,'E5 Eksperti'!$J$15,0)+IF(B67=$F$9,'E4 ES prasības'!$J$15,0)+IF(B67=$F$10,'E6 Mērķa grupas'!$J$14,0)</f>
        <v>0</v>
      </c>
    </row>
    <row r="68" spans="1:3" ht="18.75" customHeight="1">
      <c r="A68" s="207">
        <v>7</v>
      </c>
      <c r="B68" s="190" t="s">
        <v>95</v>
      </c>
      <c r="C68" s="191">
        <f>SUM(C69:C78)</f>
        <v>0</v>
      </c>
    </row>
    <row r="69" spans="1:3" ht="15" customHeight="1">
      <c r="A69" s="195">
        <f>IF($C$6=0,0,C68/$C$6)</f>
        <v>0</v>
      </c>
      <c r="B69" s="196" t="s">
        <v>21</v>
      </c>
      <c r="C69" s="144">
        <f>IF(B69=$F$1,'A Personāls'!$K$15,0)+IF(B69=$F$2,'B Aprīkojums'!$J$15,0)+IF(B69=$F$3,'C Nekustamais īpašums'!$J$15,0)+IF(B69=$F$4,'D Apakšuzņēmēji'!$J$15,0)+IF(B69=$F$5,'E1 Komandējumi'!$K$15,0)+IF(B69=$F$6,'E2 Palīgmateriāli,pakalpojumi'!$J$16,0)+IF(B69=$F$7,'E3 Apmācības, semināri'!$J$16,0)+IF(B69=$F$8,'E5 Eksperti'!$J$16,0)+IF(B69=$F$9,'E4 ES prasības'!$J$16,0)+IF(B69=$F$10,'E6 Mērķa grupas'!$J$15,0)</f>
        <v>0</v>
      </c>
    </row>
    <row r="70" spans="1:3" ht="17.25" customHeight="1">
      <c r="A70" s="209"/>
      <c r="B70" s="196" t="s">
        <v>32</v>
      </c>
      <c r="C70" s="144">
        <f>IF(B70=$F$1,'A Personāls'!$K$15,0)+IF(B70=$F$2,'B Aprīkojums'!$J$15,0)+IF(B70=$F$3,'C Nekustamais īpašums'!$J$15,0)+IF(B70=$F$4,'D Apakšuzņēmēji'!$J$15,0)+IF(B70=$F$5,'E1 Komandējumi'!$K$15,0)+IF(B70=$F$6,'E2 Palīgmateriāli,pakalpojumi'!$J$16,0)+IF(B70=$F$7,'E3 Apmācības, semināri'!$J$16,0)+IF(B70=$F$8,'E5 Eksperti'!$J$16,0)+IF(B70=$F$9,'E4 ES prasības'!$J$16,0)+IF(B70=$F$10,'E6 Mērķa grupas'!$J$15,0)</f>
        <v>0</v>
      </c>
    </row>
    <row r="71" spans="1:3" ht="12" customHeight="1">
      <c r="A71" s="209"/>
      <c r="B71" s="196" t="s">
        <v>33</v>
      </c>
      <c r="C71" s="144">
        <f>IF(B71=$F$1,'A Personāls'!$K$15,0)+IF(B71=$F$2,'B Aprīkojums'!$J$15,0)+IF(B71=$F$3,'C Nekustamais īpašums'!$J$15,0)+IF(B71=$F$4,'D Apakšuzņēmēji'!$J$15,0)+IF(B71=$F$5,'E1 Komandējumi'!$K$15,0)+IF(B71=$F$6,'E2 Palīgmateriāli,pakalpojumi'!$J$16,0)+IF(B71=$F$7,'E3 Apmācības, semināri'!$J$16,0)+IF(B71=$F$8,'E5 Eksperti'!$J$16,0)+IF(B71=$F$9,'E4 ES prasības'!$J$16,0)+IF(B71=$F$10,'E6 Mērķa grupas'!$J$15,0)</f>
        <v>0</v>
      </c>
    </row>
    <row r="72" spans="1:3" ht="12" customHeight="1">
      <c r="A72" s="209"/>
      <c r="B72" s="196" t="s">
        <v>34</v>
      </c>
      <c r="C72" s="144">
        <f>IF(B72=$F$1,'A Personāls'!$K$15,0)+IF(B72=$F$2,'B Aprīkojums'!$J$15,0)+IF(B72=$F$3,'C Nekustamais īpašums'!$J$15,0)+IF(B72=$F$4,'D Apakšuzņēmēji'!$J$15,0)+IF(B72=$F$5,'E1 Komandējumi'!$K$15,0)+IF(B72=$F$6,'E2 Palīgmateriāli,pakalpojumi'!$J$16,0)+IF(B72=$F$7,'E3 Apmācības, semināri'!$J$16,0)+IF(B72=$F$8,'E5 Eksperti'!$J$16,0)+IF(B72=$F$9,'E4 ES prasības'!$J$16,0)+IF(B72=$F$10,'E6 Mērķa grupas'!$J$15,0)</f>
        <v>0</v>
      </c>
    </row>
    <row r="73" spans="1:3" ht="12" customHeight="1">
      <c r="A73" s="209"/>
      <c r="B73" s="196" t="s">
        <v>40</v>
      </c>
      <c r="C73" s="144">
        <f>IF(B73=$F$1,'A Personāls'!$K$15,0)+IF(B73=$F$2,'B Aprīkojums'!$J$15,0)+IF(B73=$F$3,'C Nekustamais īpašums'!$J$15,0)+IF(B73=$F$4,'D Apakšuzņēmēji'!$J$15,0)+IF(B73=$F$5,'E1 Komandējumi'!$K$15,0)+IF(B73=$F$6,'E2 Palīgmateriāli,pakalpojumi'!$J$16,0)+IF(B73=$F$7,'E3 Apmācības, semināri'!$J$16,0)+IF(B73=$F$8,'E5 Eksperti'!$J$16,0)+IF(B73=$F$9,'E4 ES prasības'!$J$16,0)+IF(B73=$F$10,'E6 Mērķa grupas'!$J$15,0)</f>
        <v>0</v>
      </c>
    </row>
    <row r="74" spans="1:3" ht="12" customHeight="1">
      <c r="A74" s="209"/>
      <c r="B74" s="196" t="s">
        <v>132</v>
      </c>
      <c r="C74" s="144">
        <f>IF(B74=$F$1,'A Personāls'!$K$15,0)+IF(B74=$F$2,'B Aprīkojums'!$J$15,0)+IF(B74=$F$3,'C Nekustamais īpašums'!$J$15,0)+IF(B74=$F$4,'D Apakšuzņēmēji'!$J$15,0)+IF(B74=$F$5,'E1 Komandējumi'!$K$15,0)+IF(B74=$F$6,'E2 Palīgmateriāli,pakalpojumi'!$J$16,0)+IF(B74=$F$7,'E3 Apmācības, semināri'!$J$16,0)+IF(B74=$F$8,'E5 Eksperti'!$J$16,0)+IF(B74=$F$9,'E4 ES prasības'!$J$16,0)+IF(B74=$F$10,'E6 Mērķa grupas'!$J$15,0)</f>
        <v>0</v>
      </c>
    </row>
    <row r="75" spans="1:3" ht="12" customHeight="1">
      <c r="A75" s="209"/>
      <c r="B75" s="196" t="s">
        <v>41</v>
      </c>
      <c r="C75" s="144">
        <f>IF(B75=$F$1,'A Personāls'!$K$15,0)+IF(B75=$F$2,'B Aprīkojums'!$J$15,0)+IF(B75=$F$3,'C Nekustamais īpašums'!$J$15,0)+IF(B75=$F$4,'D Apakšuzņēmēji'!$J$15,0)+IF(B75=$F$5,'E1 Komandējumi'!$K$15,0)+IF(B75=$F$6,'E2 Palīgmateriāli,pakalpojumi'!$J$16,0)+IF(B75=$F$7,'E3 Apmācības, semināri'!$J$16,0)+IF(B75=$F$8,'E5 Eksperti'!$J$16,0)+IF(B75=$F$9,'E4 ES prasības'!$J$16,0)+IF(B75=$F$10,'E6 Mērķa grupas'!$J$15,0)</f>
        <v>0</v>
      </c>
    </row>
    <row r="76" spans="1:3" ht="12" customHeight="1">
      <c r="A76" s="209"/>
      <c r="B76" s="196" t="s">
        <v>119</v>
      </c>
      <c r="C76" s="144">
        <f>IF(B76=$F$1,'A Personāls'!$K$15,0)+IF(B76=$F$2,'B Aprīkojums'!$J$15,0)+IF(B76=$F$3,'C Nekustamais īpašums'!$J$15,0)+IF(B76=$F$4,'D Apakšuzņēmēji'!$J$15,0)+IF(B76=$F$5,'E1 Komandējumi'!$K$15,0)+IF(B76=$F$6,'E2 Palīgmateriāli,pakalpojumi'!$J$16,0)+IF(B76=$F$7,'E3 Apmācības, semināri'!$J$16,0)+IF(B76=$F$8,'E5 Eksperti'!$J$16,0)+IF(B76=$F$9,'E4 ES prasības'!$J$16,0)+IF(B76=$F$10,'E6 Mērķa grupas'!$J$15,0)</f>
        <v>0</v>
      </c>
    </row>
    <row r="77" spans="1:3" ht="12" customHeight="1">
      <c r="A77" s="209"/>
      <c r="B77" s="196" t="s">
        <v>44</v>
      </c>
      <c r="C77" s="144">
        <f>IF(B77=$F$1,'A Personāls'!$K$15,0)+IF(B77=$F$2,'B Aprīkojums'!$J$15,0)+IF(B77=$F$3,'C Nekustamais īpašums'!$J$15,0)+IF(B77=$F$4,'D Apakšuzņēmēji'!$J$15,0)+IF(B77=$F$5,'E1 Komandējumi'!$K$15,0)+IF(B77=$F$6,'E2 Palīgmateriāli,pakalpojumi'!$J$16,0)+IF(B77=$F$7,'E3 Apmācības, semināri'!$J$16,0)+IF(B77=$F$8,'E5 Eksperti'!$J$16,0)+IF(B77=$F$9,'E4 ES prasības'!$J$16,0)+IF(B77=$F$10,'E6 Mērķa grupas'!$J$15,0)</f>
        <v>0</v>
      </c>
    </row>
    <row r="78" spans="1:3" ht="12" customHeight="1" thickBot="1">
      <c r="A78" s="209"/>
      <c r="B78" s="196" t="s">
        <v>133</v>
      </c>
      <c r="C78" s="144">
        <f>IF(B78=$F$1,'A Personāls'!$K$15,0)+IF(B78=$F$2,'B Aprīkojums'!$J$15,0)+IF(B78=$F$3,'C Nekustamais īpašums'!$J$15,0)+IF(B78=$F$4,'D Apakšuzņēmēji'!$J$15,0)+IF(B78=$F$5,'E1 Komandējumi'!$K$15,0)+IF(B78=$F$6,'E2 Palīgmateriāli,pakalpojumi'!$J$16,0)+IF(B78=$F$7,'E3 Apmācības, semināri'!$J$16,0)+IF(B78=$F$8,'E5 Eksperti'!$J$16,0)+IF(B78=$F$9,'E4 ES prasības'!$J$16,0)+IF(B78=$F$10,'E6 Mērķa grupas'!$J$15,0)</f>
        <v>0</v>
      </c>
    </row>
    <row r="79" spans="1:3" ht="21" customHeight="1">
      <c r="A79" s="207">
        <v>8</v>
      </c>
      <c r="B79" s="190" t="s">
        <v>95</v>
      </c>
      <c r="C79" s="191">
        <f>SUM(C80:C89)</f>
        <v>0</v>
      </c>
    </row>
    <row r="80" spans="1:3" ht="18" customHeight="1">
      <c r="A80" s="195">
        <f>IF($C$6=0,0,C79/$C$6)</f>
        <v>0</v>
      </c>
      <c r="B80" s="196" t="s">
        <v>21</v>
      </c>
      <c r="C80" s="144">
        <f>IF(B80=$F$1,'A Personāls'!$K$16,0)+IF(B80=$F$2,'B Aprīkojums'!$J$16,0)+IF(B80=$F$3,'C Nekustamais īpašums'!$J$16,0)+IF(B80=$F$4,'D Apakšuzņēmēji'!$J$16,0)+IF(B80=$F$5,'E1 Komandējumi'!$K$16,0)+IF(B80=$F$6,'E2 Palīgmateriāli,pakalpojumi'!$J$17,0)+IF(B80=$F$7,'E3 Apmācības, semināri'!$J$17,0)+IF(B80=$F$8,'E5 Eksperti'!$J$17,0)+IF(B80=$F$9,'E4 ES prasības'!$J$17,0)+IF(B80=$F$10,'E6 Mērķa grupas'!$J$16,0)</f>
        <v>0</v>
      </c>
    </row>
    <row r="81" spans="1:3" ht="16.5" customHeight="1">
      <c r="A81" s="209"/>
      <c r="B81" s="196" t="s">
        <v>32</v>
      </c>
      <c r="C81" s="144">
        <f>IF(B81=$F$1,'A Personāls'!$K$16,0)+IF(B81=$F$2,'B Aprīkojums'!$J$16,0)+IF(B81=$F$3,'C Nekustamais īpašums'!$J$16,0)+IF(B81=$F$4,'D Apakšuzņēmēji'!$J$16,0)+IF(B81=$F$5,'E1 Komandējumi'!$K$16,0)+IF(B81=$F$6,'E2 Palīgmateriāli,pakalpojumi'!$J$17,0)+IF(B81=$F$7,'E3 Apmācības, semināri'!$J$17,0)+IF(B81=$F$8,'E5 Eksperti'!$J$17,0)+IF(B81=$F$9,'E4 ES prasības'!$J$17,0)+IF(B81=$F$10,'E6 Mērķa grupas'!$J$16,0)</f>
        <v>0</v>
      </c>
    </row>
    <row r="82" spans="1:3" ht="12" customHeight="1">
      <c r="A82" s="209"/>
      <c r="B82" s="196" t="s">
        <v>33</v>
      </c>
      <c r="C82" s="144">
        <f>IF(B82=$F$1,'A Personāls'!$K$16,0)+IF(B82=$F$2,'B Aprīkojums'!$J$16,0)+IF(B82=$F$3,'C Nekustamais īpašums'!$J$16,0)+IF(B82=$F$4,'D Apakšuzņēmēji'!$J$16,0)+IF(B82=$F$5,'E1 Komandējumi'!$K$16,0)+IF(B82=$F$6,'E2 Palīgmateriāli,pakalpojumi'!$J$17,0)+IF(B82=$F$7,'E3 Apmācības, semināri'!$J$17,0)+IF(B82=$F$8,'E5 Eksperti'!$J$17,0)+IF(B82=$F$9,'E4 ES prasības'!$J$17,0)+IF(B82=$F$10,'E6 Mērķa grupas'!$J$16,0)</f>
        <v>0</v>
      </c>
    </row>
    <row r="83" spans="1:3" ht="12" customHeight="1">
      <c r="A83" s="209"/>
      <c r="B83" s="196" t="s">
        <v>34</v>
      </c>
      <c r="C83" s="144">
        <f>IF(B83=$F$1,'A Personāls'!$K$16,0)+IF(B83=$F$2,'B Aprīkojums'!$J$16,0)+IF(B83=$F$3,'C Nekustamais īpašums'!$J$16,0)+IF(B83=$F$4,'D Apakšuzņēmēji'!$J$16,0)+IF(B83=$F$5,'E1 Komandējumi'!$K$16,0)+IF(B83=$F$6,'E2 Palīgmateriāli,pakalpojumi'!$J$17,0)+IF(B83=$F$7,'E3 Apmācības, semināri'!$J$17,0)+IF(B83=$F$8,'E5 Eksperti'!$J$17,0)+IF(B83=$F$9,'E4 ES prasības'!$J$17,0)+IF(B83=$F$10,'E6 Mērķa grupas'!$J$16,0)</f>
        <v>0</v>
      </c>
    </row>
    <row r="84" spans="1:3" ht="12" customHeight="1">
      <c r="A84" s="209"/>
      <c r="B84" s="196" t="s">
        <v>40</v>
      </c>
      <c r="C84" s="144">
        <f>IF(B84=$F$1,'A Personāls'!$K$16,0)+IF(B84=$F$2,'B Aprīkojums'!$J$16,0)+IF(B84=$F$3,'C Nekustamais īpašums'!$J$16,0)+IF(B84=$F$4,'D Apakšuzņēmēji'!$J$16,0)+IF(B84=$F$5,'E1 Komandējumi'!$K$16,0)+IF(B84=$F$6,'E2 Palīgmateriāli,pakalpojumi'!$J$17,0)+IF(B84=$F$7,'E3 Apmācības, semināri'!$J$17,0)+IF(B84=$F$8,'E5 Eksperti'!$J$17,0)+IF(B84=$F$9,'E4 ES prasības'!$J$17,0)+IF(B84=$F$10,'E6 Mērķa grupas'!$J$16,0)</f>
        <v>0</v>
      </c>
    </row>
    <row r="85" spans="1:3" ht="12" customHeight="1">
      <c r="A85" s="209"/>
      <c r="B85" s="196" t="s">
        <v>132</v>
      </c>
      <c r="C85" s="144">
        <f>IF(B85=$F$1,'A Personāls'!$K$16,0)+IF(B85=$F$2,'B Aprīkojums'!$J$16,0)+IF(B85=$F$3,'C Nekustamais īpašums'!$J$16,0)+IF(B85=$F$4,'D Apakšuzņēmēji'!$J$16,0)+IF(B85=$F$5,'E1 Komandējumi'!$K$16,0)+IF(B85=$F$6,'E2 Palīgmateriāli,pakalpojumi'!$J$17,0)+IF(B85=$F$7,'E3 Apmācības, semināri'!$J$17,0)+IF(B85=$F$8,'E5 Eksperti'!$J$17,0)+IF(B85=$F$9,'E4 ES prasības'!$J$17,0)+IF(B85=$F$10,'E6 Mērķa grupas'!$J$16,0)</f>
        <v>0</v>
      </c>
    </row>
    <row r="86" spans="1:3" ht="12" customHeight="1">
      <c r="A86" s="209"/>
      <c r="B86" s="196" t="s">
        <v>41</v>
      </c>
      <c r="C86" s="144">
        <f>IF(B86=$F$1,'A Personāls'!$K$16,0)+IF(B86=$F$2,'B Aprīkojums'!$J$16,0)+IF(B86=$F$3,'C Nekustamais īpašums'!$J$16,0)+IF(B86=$F$4,'D Apakšuzņēmēji'!$J$16,0)+IF(B86=$F$5,'E1 Komandējumi'!$K$16,0)+IF(B86=$F$6,'E2 Palīgmateriāli,pakalpojumi'!$J$17,0)+IF(B86=$F$7,'E3 Apmācības, semināri'!$J$17,0)+IF(B86=$F$8,'E5 Eksperti'!$J$17,0)+IF(B86=$F$9,'E4 ES prasības'!$J$17,0)+IF(B86=$F$10,'E6 Mērķa grupas'!$J$16,0)</f>
        <v>0</v>
      </c>
    </row>
    <row r="87" spans="1:3" ht="12" customHeight="1">
      <c r="A87" s="209"/>
      <c r="B87" s="196" t="s">
        <v>119</v>
      </c>
      <c r="C87" s="144">
        <f>IF(B87=$F$1,'A Personāls'!$K$16,0)+IF(B87=$F$2,'B Aprīkojums'!$J$16,0)+IF(B87=$F$3,'C Nekustamais īpašums'!$J$16,0)+IF(B87=$F$4,'D Apakšuzņēmēji'!$J$16,0)+IF(B87=$F$5,'E1 Komandējumi'!$K$16,0)+IF(B87=$F$6,'E2 Palīgmateriāli,pakalpojumi'!$J$17,0)+IF(B87=$F$7,'E3 Apmācības, semināri'!$J$17,0)+IF(B87=$F$8,'E5 Eksperti'!$J$17,0)+IF(B87=$F$9,'E4 ES prasības'!$J$17,0)+IF(B87=$F$10,'E6 Mērķa grupas'!$J$16,0)</f>
        <v>0</v>
      </c>
    </row>
    <row r="88" spans="1:3" ht="12" customHeight="1">
      <c r="A88" s="209"/>
      <c r="B88" s="196" t="s">
        <v>44</v>
      </c>
      <c r="C88" s="144">
        <f>IF(B88=$F$1,'A Personāls'!$K$16,0)+IF(B88=$F$2,'B Aprīkojums'!$J$16,0)+IF(B88=$F$3,'C Nekustamais īpašums'!$J$16,0)+IF(B88=$F$4,'D Apakšuzņēmēji'!$J$16,0)+IF(B88=$F$5,'E1 Komandējumi'!$K$16,0)+IF(B88=$F$6,'E2 Palīgmateriāli,pakalpojumi'!$J$17,0)+IF(B88=$F$7,'E3 Apmācības, semināri'!$J$17,0)+IF(B88=$F$8,'E5 Eksperti'!$J$17,0)+IF(B88=$F$9,'E4 ES prasības'!$J$17,0)+IF(B88=$F$10,'E6 Mērķa grupas'!$J$16,0)</f>
        <v>0</v>
      </c>
    </row>
    <row r="89" spans="1:3" ht="12" customHeight="1" thickBot="1">
      <c r="A89" s="209"/>
      <c r="B89" s="196" t="s">
        <v>133</v>
      </c>
      <c r="C89" s="144">
        <f>IF(B89=$F$1,'A Personāls'!$K$16,0)+IF(B89=$F$2,'B Aprīkojums'!$J$16,0)+IF(B89=$F$3,'C Nekustamais īpašums'!$J$16,0)+IF(B89=$F$4,'D Apakšuzņēmēji'!$J$16,0)+IF(B89=$F$5,'E1 Komandējumi'!$K$16,0)+IF(B89=$F$6,'E2 Palīgmateriāli,pakalpojumi'!$J$17,0)+IF(B89=$F$7,'E3 Apmācības, semināri'!$J$17,0)+IF(B89=$F$8,'E5 Eksperti'!$J$17,0)+IF(B89=$F$9,'E4 ES prasības'!$J$17,0)+IF(B89=$F$10,'E6 Mērķa grupas'!$J$16,0)</f>
        <v>0</v>
      </c>
    </row>
    <row r="90" spans="1:3" ht="17.25" customHeight="1">
      <c r="A90" s="207">
        <v>9</v>
      </c>
      <c r="B90" s="190" t="s">
        <v>95</v>
      </c>
      <c r="C90" s="191">
        <f>SUM(C91:C100)</f>
        <v>0</v>
      </c>
    </row>
    <row r="91" spans="1:3" ht="15" customHeight="1">
      <c r="A91" s="195">
        <f>IF($C$6=0,0,C90/$C$6)</f>
        <v>0</v>
      </c>
      <c r="B91" s="196" t="s">
        <v>21</v>
      </c>
      <c r="C91" s="144">
        <f>IF(B91=$F$1,'A Personāls'!$K$17,0)+IF(B91=$F$2,'B Aprīkojums'!$J$17,0)+IF(B91=$F$3,'C Nekustamais īpašums'!$J$17,0)+IF(B91=$F$4,'D Apakšuzņēmēji'!$J$17,0)+IF(B91=$F$5,'E1 Komandējumi'!$K$17,0)+IF(B91=$F$6,'E2 Palīgmateriāli,pakalpojumi'!$J$18,0)+IF(B91=$F$7,'E3 Apmācības, semināri'!$J$18,0)+IF(B91=$F$8,'E5 Eksperti'!$J$18,0)+IF(B91=$F$9,'E4 ES prasības'!$J$18,0)+IF(B91=$F$10,'E6 Mērķa grupas'!$J$17,0)</f>
        <v>0</v>
      </c>
    </row>
    <row r="92" spans="1:3" ht="17.25" customHeight="1">
      <c r="A92" s="209"/>
      <c r="B92" s="196" t="s">
        <v>32</v>
      </c>
      <c r="C92" s="144">
        <f>IF(B92=$F$1,'A Personāls'!$K$17,0)+IF(B92=$F$2,'B Aprīkojums'!$J$17,0)+IF(B92=$F$3,'C Nekustamais īpašums'!$J$17,0)+IF(B92=$F$4,'D Apakšuzņēmēji'!$J$17,0)+IF(B92=$F$5,'E1 Komandējumi'!$K$17,0)+IF(B92=$F$6,'E2 Palīgmateriāli,pakalpojumi'!$J$18,0)+IF(B92=$F$7,'E3 Apmācības, semināri'!$J$18,0)+IF(B92=$F$8,'E5 Eksperti'!$J$18,0)+IF(B92=$F$9,'E4 ES prasības'!$J$18,0)+IF(B92=$F$10,'E6 Mērķa grupas'!$J$17,0)</f>
        <v>0</v>
      </c>
    </row>
    <row r="93" spans="1:3" ht="12" customHeight="1">
      <c r="A93" s="209"/>
      <c r="B93" s="196" t="s">
        <v>33</v>
      </c>
      <c r="C93" s="144">
        <f>IF(B93=$F$1,'A Personāls'!$K$17,0)+IF(B93=$F$2,'B Aprīkojums'!$J$17,0)+IF(B93=$F$3,'C Nekustamais īpašums'!$J$17,0)+IF(B93=$F$4,'D Apakšuzņēmēji'!$J$17,0)+IF(B93=$F$5,'E1 Komandējumi'!$K$17,0)+IF(B93=$F$6,'E2 Palīgmateriāli,pakalpojumi'!$J$18,0)+IF(B93=$F$7,'E3 Apmācības, semināri'!$J$18,0)+IF(B93=$F$8,'E5 Eksperti'!$J$18,0)+IF(B93=$F$9,'E4 ES prasības'!$J$18,0)+IF(B93=$F$10,'E6 Mērķa grupas'!$J$17,0)</f>
        <v>0</v>
      </c>
    </row>
    <row r="94" spans="1:3" ht="12" customHeight="1">
      <c r="A94" s="209"/>
      <c r="B94" s="196" t="s">
        <v>34</v>
      </c>
      <c r="C94" s="144">
        <f>IF(B94=$F$1,'A Personāls'!$K$17,0)+IF(B94=$F$2,'B Aprīkojums'!$J$17,0)+IF(B94=$F$3,'C Nekustamais īpašums'!$J$17,0)+IF(B94=$F$4,'D Apakšuzņēmēji'!$J$17,0)+IF(B94=$F$5,'E1 Komandējumi'!$K$17,0)+IF(B94=$F$6,'E2 Palīgmateriāli,pakalpojumi'!$J$18,0)+IF(B94=$F$7,'E3 Apmācības, semināri'!$J$18,0)+IF(B94=$F$8,'E5 Eksperti'!$J$18,0)+IF(B94=$F$9,'E4 ES prasības'!$J$18,0)+IF(B94=$F$10,'E6 Mērķa grupas'!$J$17,0)</f>
        <v>0</v>
      </c>
    </row>
    <row r="95" spans="1:3" ht="12" customHeight="1">
      <c r="A95" s="209"/>
      <c r="B95" s="196" t="s">
        <v>40</v>
      </c>
      <c r="C95" s="144">
        <f>IF(B95=$F$1,'A Personāls'!$K$17,0)+IF(B95=$F$2,'B Aprīkojums'!$J$17,0)+IF(B95=$F$3,'C Nekustamais īpašums'!$J$17,0)+IF(B95=$F$4,'D Apakšuzņēmēji'!$J$17,0)+IF(B95=$F$5,'E1 Komandējumi'!$K$17,0)+IF(B95=$F$6,'E2 Palīgmateriāli,pakalpojumi'!$J$18,0)+IF(B95=$F$7,'E3 Apmācības, semināri'!$J$18,0)+IF(B95=$F$8,'E5 Eksperti'!$J$18,0)+IF(B95=$F$9,'E4 ES prasības'!$J$18,0)+IF(B95=$F$10,'E6 Mērķa grupas'!$J$17,0)</f>
        <v>0</v>
      </c>
    </row>
    <row r="96" spans="1:3" ht="12" customHeight="1">
      <c r="A96" s="209"/>
      <c r="B96" s="196" t="s">
        <v>132</v>
      </c>
      <c r="C96" s="144">
        <f>IF(B96=$F$1,'A Personāls'!$K$17,0)+IF(B96=$F$2,'B Aprīkojums'!$J$17,0)+IF(B96=$F$3,'C Nekustamais īpašums'!$J$17,0)+IF(B96=$F$4,'D Apakšuzņēmēji'!$J$17,0)+IF(B96=$F$5,'E1 Komandējumi'!$K$17,0)+IF(B96=$F$6,'E2 Palīgmateriāli,pakalpojumi'!$J$18,0)+IF(B96=$F$7,'E3 Apmācības, semināri'!$J$18,0)+IF(B96=$F$8,'E5 Eksperti'!$J$18,0)+IF(B96=$F$9,'E4 ES prasības'!$J$18,0)+IF(B96=$F$10,'E6 Mērķa grupas'!$J$17,0)</f>
        <v>0</v>
      </c>
    </row>
    <row r="97" spans="1:3" ht="12" customHeight="1">
      <c r="A97" s="209"/>
      <c r="B97" s="196" t="s">
        <v>41</v>
      </c>
      <c r="C97" s="144">
        <f>IF(B97=$F$1,'A Personāls'!$K$17,0)+IF(B97=$F$2,'B Aprīkojums'!$J$17,0)+IF(B97=$F$3,'C Nekustamais īpašums'!$J$17,0)+IF(B97=$F$4,'D Apakšuzņēmēji'!$J$17,0)+IF(B97=$F$5,'E1 Komandējumi'!$K$17,0)+IF(B97=$F$6,'E2 Palīgmateriāli,pakalpojumi'!$J$18,0)+IF(B97=$F$7,'E3 Apmācības, semināri'!$J$18,0)+IF(B97=$F$8,'E5 Eksperti'!$J$18,0)+IF(B97=$F$9,'E4 ES prasības'!$J$18,0)+IF(B97=$F$10,'E6 Mērķa grupas'!$J$17,0)</f>
        <v>0</v>
      </c>
    </row>
    <row r="98" spans="1:3" ht="12" customHeight="1">
      <c r="A98" s="209"/>
      <c r="B98" s="196" t="s">
        <v>119</v>
      </c>
      <c r="C98" s="144">
        <f>IF(B98=$F$1,'A Personāls'!$K$17,0)+IF(B98=$F$2,'B Aprīkojums'!$J$17,0)+IF(B98=$F$3,'C Nekustamais īpašums'!$J$17,0)+IF(B98=$F$4,'D Apakšuzņēmēji'!$J$17,0)+IF(B98=$F$5,'E1 Komandējumi'!$K$17,0)+IF(B98=$F$6,'E2 Palīgmateriāli,pakalpojumi'!$J$18,0)+IF(B98=$F$7,'E3 Apmācības, semināri'!$J$18,0)+IF(B98=$F$8,'E5 Eksperti'!$J$18,0)+IF(B98=$F$9,'E4 ES prasības'!$J$18,0)+IF(B98=$F$10,'E6 Mērķa grupas'!$J$17,0)</f>
        <v>0</v>
      </c>
    </row>
    <row r="99" spans="1:3" ht="12" customHeight="1">
      <c r="A99" s="209"/>
      <c r="B99" s="196" t="s">
        <v>44</v>
      </c>
      <c r="C99" s="144">
        <f>IF(B99=$F$1,'A Personāls'!$K$17,0)+IF(B99=$F$2,'B Aprīkojums'!$J$17,0)+IF(B99=$F$3,'C Nekustamais īpašums'!$J$17,0)+IF(B99=$F$4,'D Apakšuzņēmēji'!$J$17,0)+IF(B99=$F$5,'E1 Komandējumi'!$K$17,0)+IF(B99=$F$6,'E2 Palīgmateriāli,pakalpojumi'!$J$18,0)+IF(B99=$F$7,'E3 Apmācības, semināri'!$J$18,0)+IF(B99=$F$8,'E5 Eksperti'!$J$18,0)+IF(B99=$F$9,'E4 ES prasības'!$J$18,0)+IF(B99=$F$10,'E6 Mērķa grupas'!$J$17,0)</f>
        <v>0</v>
      </c>
    </row>
    <row r="100" spans="1:3" ht="12" customHeight="1" thickBot="1">
      <c r="A100" s="209"/>
      <c r="B100" s="196" t="s">
        <v>133</v>
      </c>
      <c r="C100" s="144">
        <f>IF(B100=$F$1,'A Personāls'!$K$17,0)+IF(B100=$F$2,'B Aprīkojums'!$J$17,0)+IF(B100=$F$3,'C Nekustamais īpašums'!$J$17,0)+IF(B100=$F$4,'D Apakšuzņēmēji'!$J$17,0)+IF(B100=$F$5,'E1 Komandējumi'!$K$17,0)+IF(B100=$F$6,'E2 Palīgmateriāli,pakalpojumi'!$J$18,0)+IF(B100=$F$7,'E3 Apmācības, semināri'!$J$18,0)+IF(B100=$F$8,'E5 Eksperti'!$J$18,0)+IF(B100=$F$9,'E4 ES prasības'!$J$18,0)+IF(B100=$F$10,'E6 Mērķa grupas'!$J$17,0)</f>
        <v>0</v>
      </c>
    </row>
    <row r="101" spans="1:3" ht="19.5" customHeight="1">
      <c r="A101" s="207">
        <v>10</v>
      </c>
      <c r="B101" s="190" t="s">
        <v>95</v>
      </c>
      <c r="C101" s="191">
        <f>SUM(C102:C111)</f>
        <v>0</v>
      </c>
    </row>
    <row r="102" spans="1:3" ht="17.25" customHeight="1">
      <c r="A102" s="195">
        <f>IF($C$6=0,0,C101/$C$6)</f>
        <v>0</v>
      </c>
      <c r="B102" s="196" t="s">
        <v>21</v>
      </c>
      <c r="C102" s="144">
        <f>IF(B102=$F$1,'A Personāls'!$K$18,0)+IF(B102=$F$2,'B Aprīkojums'!$J$18,0)+IF(B102=$F$3,'C Nekustamais īpašums'!$J$18,0)+IF(B102=$F$4,'D Apakšuzņēmēji'!$J$18,0)+IF(B102=$F$5,'E1 Komandējumi'!$K$18,0)+IF(B102=$F$6,'E2 Palīgmateriāli,pakalpojumi'!$J$19,0)+IF(B102=$F$7,'E3 Apmācības, semināri'!$J$19,0)+IF(B102=$F$8,'E5 Eksperti'!$J$19,0)+IF(B102=$F$9,'E4 ES prasības'!$J$19,0)+IF(B102=$F$10,'E6 Mērķa grupas'!$J$18,0)</f>
        <v>0</v>
      </c>
    </row>
    <row r="103" spans="1:3" ht="12" customHeight="1">
      <c r="A103" s="209"/>
      <c r="B103" s="196" t="s">
        <v>32</v>
      </c>
      <c r="C103" s="144">
        <f>IF(B103=$F$1,'A Personāls'!$K$18,0)+IF(B103=$F$2,'B Aprīkojums'!$J$18,0)+IF(B103=$F$3,'C Nekustamais īpašums'!$J$18,0)+IF(B103=$F$4,'D Apakšuzņēmēji'!$J$18,0)+IF(B103=$F$5,'E1 Komandējumi'!$K$18,0)+IF(B103=$F$6,'E2 Palīgmateriāli,pakalpojumi'!$J$19,0)+IF(B103=$F$7,'E3 Apmācības, semināri'!$J$19,0)+IF(B103=$F$8,'E5 Eksperti'!$J$19,0)+IF(B103=$F$9,'E4 ES prasības'!$J$19,0)+IF(B103=$F$10,'E6 Mērķa grupas'!$J$18,0)</f>
        <v>0</v>
      </c>
    </row>
    <row r="104" spans="1:3" ht="12" customHeight="1">
      <c r="A104" s="209"/>
      <c r="B104" s="196" t="s">
        <v>33</v>
      </c>
      <c r="C104" s="144">
        <f>IF(B104=$F$1,'A Personāls'!$K$18,0)+IF(B104=$F$2,'B Aprīkojums'!$J$18,0)+IF(B104=$F$3,'C Nekustamais īpašums'!$J$18,0)+IF(B104=$F$4,'D Apakšuzņēmēji'!$J$18,0)+IF(B104=$F$5,'E1 Komandējumi'!$K$18,0)+IF(B104=$F$6,'E2 Palīgmateriāli,pakalpojumi'!$J$19,0)+IF(B104=$F$7,'E3 Apmācības, semināri'!$J$19,0)+IF(B104=$F$8,'E5 Eksperti'!$J$19,0)+IF(B104=$F$9,'E4 ES prasības'!$J$19,0)+IF(B104=$F$10,'E6 Mērķa grupas'!$J$18,0)</f>
        <v>0</v>
      </c>
    </row>
    <row r="105" spans="1:3" ht="12" customHeight="1">
      <c r="A105" s="209"/>
      <c r="B105" s="196" t="s">
        <v>34</v>
      </c>
      <c r="C105" s="144">
        <f>IF(B105=$F$1,'A Personāls'!$K$18,0)+IF(B105=$F$2,'B Aprīkojums'!$J$18,0)+IF(B105=$F$3,'C Nekustamais īpašums'!$J$18,0)+IF(B105=$F$4,'D Apakšuzņēmēji'!$J$18,0)+IF(B105=$F$5,'E1 Komandējumi'!$K$18,0)+IF(B105=$F$6,'E2 Palīgmateriāli,pakalpojumi'!$J$19,0)+IF(B105=$F$7,'E3 Apmācības, semināri'!$J$19,0)+IF(B105=$F$8,'E5 Eksperti'!$J$19,0)+IF(B105=$F$9,'E4 ES prasības'!$J$19,0)+IF(B105=$F$10,'E6 Mērķa grupas'!$J$18,0)</f>
        <v>0</v>
      </c>
    </row>
    <row r="106" spans="1:3" ht="12" customHeight="1">
      <c r="A106" s="209"/>
      <c r="B106" s="196" t="s">
        <v>40</v>
      </c>
      <c r="C106" s="144">
        <f>IF(B106=$F$1,'A Personāls'!$K$18,0)+IF(B106=$F$2,'B Aprīkojums'!$J$18,0)+IF(B106=$F$3,'C Nekustamais īpašums'!$J$18,0)+IF(B106=$F$4,'D Apakšuzņēmēji'!$J$18,0)+IF(B106=$F$5,'E1 Komandējumi'!$K$18,0)+IF(B106=$F$6,'E2 Palīgmateriāli,pakalpojumi'!$J$19,0)+IF(B106=$F$7,'E3 Apmācības, semināri'!$J$19,0)+IF(B106=$F$8,'E5 Eksperti'!$J$19,0)+IF(B106=$F$9,'E4 ES prasības'!$J$19,0)+IF(B106=$F$10,'E6 Mērķa grupas'!$J$18,0)</f>
        <v>0</v>
      </c>
    </row>
    <row r="107" spans="1:3" ht="12" customHeight="1">
      <c r="A107" s="209"/>
      <c r="B107" s="196" t="s">
        <v>132</v>
      </c>
      <c r="C107" s="144">
        <f>IF(B107=$F$1,'A Personāls'!$K$18,0)+IF(B107=$F$2,'B Aprīkojums'!$J$18,0)+IF(B107=$F$3,'C Nekustamais īpašums'!$J$18,0)+IF(B107=$F$4,'D Apakšuzņēmēji'!$J$18,0)+IF(B107=$F$5,'E1 Komandējumi'!$K$18,0)+IF(B107=$F$6,'E2 Palīgmateriāli,pakalpojumi'!$J$19,0)+IF(B107=$F$7,'E3 Apmācības, semināri'!$J$19,0)+IF(B107=$F$8,'E5 Eksperti'!$J$19,0)+IF(B107=$F$9,'E4 ES prasības'!$J$19,0)+IF(B107=$F$10,'E6 Mērķa grupas'!$J$18,0)</f>
        <v>0</v>
      </c>
    </row>
    <row r="108" spans="1:3" ht="12" customHeight="1">
      <c r="A108" s="209"/>
      <c r="B108" s="196" t="s">
        <v>41</v>
      </c>
      <c r="C108" s="144">
        <f>IF(B108=$F$1,'A Personāls'!$K$18,0)+IF(B108=$F$2,'B Aprīkojums'!$J$18,0)+IF(B108=$F$3,'C Nekustamais īpašums'!$J$18,0)+IF(B108=$F$4,'D Apakšuzņēmēji'!$J$18,0)+IF(B108=$F$5,'E1 Komandējumi'!$K$18,0)+IF(B108=$F$6,'E2 Palīgmateriāli,pakalpojumi'!$J$19,0)+IF(B108=$F$7,'E3 Apmācības, semināri'!$J$19,0)+IF(B108=$F$8,'E5 Eksperti'!$J$19,0)+IF(B108=$F$9,'E4 ES prasības'!$J$19,0)+IF(B108=$F$10,'E6 Mērķa grupas'!$J$18,0)</f>
        <v>0</v>
      </c>
    </row>
    <row r="109" spans="1:3" ht="12" customHeight="1">
      <c r="A109" s="209"/>
      <c r="B109" s="196" t="s">
        <v>119</v>
      </c>
      <c r="C109" s="144">
        <f>IF(B109=$F$1,'A Personāls'!$K$18,0)+IF(B109=$F$2,'B Aprīkojums'!$J$18,0)+IF(B109=$F$3,'C Nekustamais īpašums'!$J$18,0)+IF(B109=$F$4,'D Apakšuzņēmēji'!$J$18,0)+IF(B109=$F$5,'E1 Komandējumi'!$K$18,0)+IF(B109=$F$6,'E2 Palīgmateriāli,pakalpojumi'!$J$19,0)+IF(B109=$F$7,'E3 Apmācības, semināri'!$J$19,0)+IF(B109=$F$8,'E5 Eksperti'!$J$19,0)+IF(B109=$F$9,'E4 ES prasības'!$J$19,0)+IF(B109=$F$10,'E6 Mērķa grupas'!$J$18,0)</f>
        <v>0</v>
      </c>
    </row>
    <row r="110" spans="1:3" ht="12" customHeight="1">
      <c r="A110" s="209"/>
      <c r="B110" s="196" t="s">
        <v>44</v>
      </c>
      <c r="C110" s="144">
        <f>IF(B110=$F$1,'A Personāls'!$K$18,0)+IF(B110=$F$2,'B Aprīkojums'!$J$18,0)+IF(B110=$F$3,'C Nekustamais īpašums'!$J$18,0)+IF(B110=$F$4,'D Apakšuzņēmēji'!$J$18,0)+IF(B110=$F$5,'E1 Komandējumi'!$K$18,0)+IF(B110=$F$6,'E2 Palīgmateriāli,pakalpojumi'!$J$19,0)+IF(B110=$F$7,'E3 Apmācības, semināri'!$J$19,0)+IF(B110=$F$8,'E5 Eksperti'!$J$19,0)+IF(B110=$F$9,'E4 ES prasības'!$J$19,0)+IF(B110=$F$10,'E6 Mērķa grupas'!$J$18,0)</f>
        <v>0</v>
      </c>
    </row>
    <row r="111" spans="1:3" ht="13.5" thickBot="1">
      <c r="A111" s="211"/>
      <c r="B111" s="196" t="s">
        <v>133</v>
      </c>
      <c r="C111" s="212">
        <f>IF(B111=$F$1,'A Personāls'!$K$18,0)+IF(B111=$F$2,'B Aprīkojums'!$J$18,0)+IF(B111=$F$3,'C Nekustamais īpašums'!$J$18,0)+IF(B111=$F$4,'D Apakšuzņēmēji'!$J$18,0)+IF(B111=$F$5,'E1 Komandējumi'!$K$18,0)+IF(B111=$F$6,'E2 Palīgmateriāli,pakalpojumi'!$J$19,0)+IF(B111=$F$7,'E3 Apmācības, semināri'!$J$19,0)+IF(B111=$F$8,'E5 Eksperti'!$J$19,0)+IF(B111=$F$9,'E4 ES prasības'!$J$19,0)+IF(B111=$F$10,'E6 Mērķa grupas'!$J$18,0)</f>
        <v>0</v>
      </c>
    </row>
    <row r="112" spans="1:3" ht="19.5" customHeight="1">
      <c r="A112" s="207">
        <v>11</v>
      </c>
      <c r="B112" s="190" t="s">
        <v>95</v>
      </c>
      <c r="C112" s="191">
        <f>SUM(C113:C122)</f>
        <v>0</v>
      </c>
    </row>
    <row r="113" spans="1:3" ht="12.75">
      <c r="A113" s="195">
        <f>IF($C$6=0,0,C112/$C$6)</f>
        <v>0</v>
      </c>
      <c r="B113" s="196" t="s">
        <v>21</v>
      </c>
      <c r="C113" s="144">
        <f>IF(B113=$F$1,'A Personāls'!$K$19,0)+IF(B113=$F$2,'B Aprīkojums'!$J$19,0)+IF(B113=$F$3,'C Nekustamais īpašums'!$J$19,0)+IF(B113=$F$4,'D Apakšuzņēmēji'!$J$19,0)+IF(B113=$F$5,'E1 Komandējumi'!$K$19,0)+IF(B113=$F$6,'E2 Palīgmateriāli,pakalpojumi'!$J$20,0)+IF(B113=$F$7,'E3 Apmācības, semināri'!$J$20,0)+IF(B113=$F$8,'E5 Eksperti'!$J$20,0)+IF(B113=$F$9,'E4 ES prasības'!$J$20,0)+IF(B113=$F$10,'E6 Mērķa grupas'!$J$19,0)</f>
        <v>0</v>
      </c>
    </row>
    <row r="114" spans="1:3" ht="12.75">
      <c r="A114" s="209"/>
      <c r="B114" s="196" t="s">
        <v>32</v>
      </c>
      <c r="C114" s="144">
        <f>IF(B114=$F$1,'A Personāls'!$K$19,0)+IF(B114=$F$2,'B Aprīkojums'!$J$19,0)+IF(B114=$F$3,'C Nekustamais īpašums'!$J$19,0)+IF(B114=$F$4,'D Apakšuzņēmēji'!$J$19,0)+IF(B114=$F$5,'E1 Komandējumi'!$K$19,0)+IF(B114=$F$6,'E2 Palīgmateriāli,pakalpojumi'!$J$20,0)+IF(B114=$F$7,'E3 Apmācības, semināri'!$J$20,0)+IF(B114=$F$8,'E5 Eksperti'!$J$20,0)+IF(B114=$F$9,'E4 ES prasības'!$J$20,0)+IF(B114=$F$10,'E6 Mērķa grupas'!$J$19,0)</f>
        <v>0</v>
      </c>
    </row>
    <row r="115" spans="1:3" ht="12.75">
      <c r="A115" s="209"/>
      <c r="B115" s="196" t="s">
        <v>33</v>
      </c>
      <c r="C115" s="144">
        <f>IF(B115=$F$1,'A Personāls'!$K$19,0)+IF(B115=$F$2,'B Aprīkojums'!$J$19,0)+IF(B115=$F$3,'C Nekustamais īpašums'!$J$19,0)+IF(B115=$F$4,'D Apakšuzņēmēji'!$J$19,0)+IF(B115=$F$5,'E1 Komandējumi'!$K$19,0)+IF(B115=$F$6,'E2 Palīgmateriāli,pakalpojumi'!$J$20,0)+IF(B115=$F$7,'E3 Apmācības, semināri'!$J$20,0)+IF(B115=$F$8,'E5 Eksperti'!$J$20,0)+IF(B115=$F$9,'E4 ES prasības'!$J$20,0)+IF(B115=$F$10,'E6 Mērķa grupas'!$J$19,0)</f>
        <v>0</v>
      </c>
    </row>
    <row r="116" spans="1:3" ht="12.75">
      <c r="A116" s="209"/>
      <c r="B116" s="196" t="s">
        <v>34</v>
      </c>
      <c r="C116" s="144">
        <f>IF(B116=$F$1,'A Personāls'!$K$19,0)+IF(B116=$F$2,'B Aprīkojums'!$J$19,0)+IF(B116=$F$3,'C Nekustamais īpašums'!$J$19,0)+IF(B116=$F$4,'D Apakšuzņēmēji'!$J$19,0)+IF(B116=$F$5,'E1 Komandējumi'!$K$19,0)+IF(B116=$F$6,'E2 Palīgmateriāli,pakalpojumi'!$J$20,0)+IF(B116=$F$7,'E3 Apmācības, semināri'!$J$20,0)+IF(B116=$F$8,'E5 Eksperti'!$J$20,0)+IF(B116=$F$9,'E4 ES prasības'!$J$20,0)+IF(B116=$F$10,'E6 Mērķa grupas'!$J$19,0)</f>
        <v>0</v>
      </c>
    </row>
    <row r="117" spans="1:3" ht="12.75">
      <c r="A117" s="209"/>
      <c r="B117" s="196" t="s">
        <v>40</v>
      </c>
      <c r="C117" s="144">
        <f>IF(B117=$F$1,'A Personāls'!$K$19,0)+IF(B117=$F$2,'B Aprīkojums'!$J$19,0)+IF(B117=$F$3,'C Nekustamais īpašums'!$J$19,0)+IF(B117=$F$4,'D Apakšuzņēmēji'!$J$19,0)+IF(B117=$F$5,'E1 Komandējumi'!$K$19,0)+IF(B117=$F$6,'E2 Palīgmateriāli,pakalpojumi'!$J$20,0)+IF(B117=$F$7,'E3 Apmācības, semināri'!$J$20,0)+IF(B117=$F$8,'E5 Eksperti'!$J$20,0)+IF(B117=$F$9,'E4 ES prasības'!$J$20,0)+IF(B117=$F$10,'E6 Mērķa grupas'!$J$19,0)</f>
        <v>0</v>
      </c>
    </row>
    <row r="118" spans="1:3" ht="12.75">
      <c r="A118" s="209"/>
      <c r="B118" s="196" t="s">
        <v>132</v>
      </c>
      <c r="C118" s="144">
        <f>IF(B118=$F$1,'A Personāls'!$K$19,0)+IF(B118=$F$2,'B Aprīkojums'!$J$19,0)+IF(B118=$F$3,'C Nekustamais īpašums'!$J$19,0)+IF(B118=$F$4,'D Apakšuzņēmēji'!$J$19,0)+IF(B118=$F$5,'E1 Komandējumi'!$K$19,0)+IF(B118=$F$6,'E2 Palīgmateriāli,pakalpojumi'!$J$20,0)+IF(B118=$F$7,'E3 Apmācības, semināri'!$J$20,0)+IF(B118=$F$8,'E5 Eksperti'!$J$20,0)+IF(B118=$F$9,'E4 ES prasības'!$J$20,0)+IF(B118=$F$10,'E6 Mērķa grupas'!$J$19,0)</f>
        <v>0</v>
      </c>
    </row>
    <row r="119" spans="1:3" ht="12.75">
      <c r="A119" s="209"/>
      <c r="B119" s="196" t="s">
        <v>41</v>
      </c>
      <c r="C119" s="144">
        <f>IF(B119=$F$1,'A Personāls'!$K$19,0)+IF(B119=$F$2,'B Aprīkojums'!$J$19,0)+IF(B119=$F$3,'C Nekustamais īpašums'!$J$19,0)+IF(B119=$F$4,'D Apakšuzņēmēji'!$J$19,0)+IF(B119=$F$5,'E1 Komandējumi'!$K$19,0)+IF(B119=$F$6,'E2 Palīgmateriāli,pakalpojumi'!$J$20,0)+IF(B119=$F$7,'E3 Apmācības, semināri'!$J$20,0)+IF(B119=$F$8,'E5 Eksperti'!$J$20,0)+IF(B119=$F$9,'E4 ES prasības'!$J$20,0)+IF(B119=$F$10,'E6 Mērķa grupas'!$J$19,0)</f>
        <v>0</v>
      </c>
    </row>
    <row r="120" spans="1:3" ht="12.75">
      <c r="A120" s="209"/>
      <c r="B120" s="196" t="s">
        <v>119</v>
      </c>
      <c r="C120" s="144">
        <f>IF(B120=$F$1,'A Personāls'!$K$19,0)+IF(B120=$F$2,'B Aprīkojums'!$J$19,0)+IF(B120=$F$3,'C Nekustamais īpašums'!$J$19,0)+IF(B120=$F$4,'D Apakšuzņēmēji'!$J$19,0)+IF(B120=$F$5,'E1 Komandējumi'!$K$19,0)+IF(B120=$F$6,'E2 Palīgmateriāli,pakalpojumi'!$J$20,0)+IF(B120=$F$7,'E3 Apmācības, semināri'!$J$20,0)+IF(B120=$F$8,'E5 Eksperti'!$J$20,0)+IF(B120=$F$9,'E4 ES prasības'!$J$20,0)+IF(B120=$F$10,'E6 Mērķa grupas'!$J$19,0)</f>
        <v>0</v>
      </c>
    </row>
    <row r="121" spans="1:3" ht="12.75">
      <c r="A121" s="209"/>
      <c r="B121" s="196" t="s">
        <v>44</v>
      </c>
      <c r="C121" s="144">
        <f>IF(B121=$F$1,'A Personāls'!$K$19,0)+IF(B121=$F$2,'B Aprīkojums'!$J$19,0)+IF(B121=$F$3,'C Nekustamais īpašums'!$J$19,0)+IF(B121=$F$4,'D Apakšuzņēmēji'!$J$19,0)+IF(B121=$F$5,'E1 Komandējumi'!$K$19,0)+IF(B121=$F$6,'E2 Palīgmateriāli,pakalpojumi'!$J$20,0)+IF(B121=$F$7,'E3 Apmācības, semināri'!$J$20,0)+IF(B121=$F$8,'E5 Eksperti'!$J$20,0)+IF(B121=$F$9,'E4 ES prasības'!$J$20,0)+IF(B121=$F$10,'E6 Mērķa grupas'!$J$19,0)</f>
        <v>0</v>
      </c>
    </row>
    <row r="122" spans="1:3" ht="13.5" thickBot="1">
      <c r="A122" s="211"/>
      <c r="B122" s="196" t="s">
        <v>133</v>
      </c>
      <c r="C122" s="144">
        <f>IF(B122=$F$1,'A Personāls'!$K$19,0)+IF(B122=$F$2,'B Aprīkojums'!$J$19,0)+IF(B122=$F$3,'C Nekustamais īpašums'!$J$19,0)+IF(B122=$F$4,'D Apakšuzņēmēji'!$J$19,0)+IF(B122=$F$5,'E1 Komandējumi'!$K$19,0)+IF(B122=$F$6,'E2 Palīgmateriāli,pakalpojumi'!$J$20,0)+IF(B122=$F$7,'E3 Apmācības, semināri'!$J$20,0)+IF(B122=$F$8,'E5 Eksperti'!$J$20,0)+IF(B122=$F$9,'E4 ES prasības'!$J$20,0)+IF(B122=$F$10,'E6 Mērķa grupas'!$J$19,0)</f>
        <v>0</v>
      </c>
    </row>
    <row r="123" spans="1:3" ht="12.75">
      <c r="A123" s="207">
        <v>12</v>
      </c>
      <c r="B123" s="190" t="s">
        <v>95</v>
      </c>
      <c r="C123" s="191">
        <f>SUM(C124:C133)</f>
        <v>0</v>
      </c>
    </row>
    <row r="124" spans="1:3" ht="12.75">
      <c r="A124" s="195">
        <f>IF($C$6=0,0,C123/$C$6)</f>
        <v>0</v>
      </c>
      <c r="B124" s="196" t="s">
        <v>21</v>
      </c>
      <c r="C124" s="144">
        <f>IF(B124=$F$1,'A Personāls'!$K$20,0)+IF(B124=$F$2,'B Aprīkojums'!$J$20,0)+IF(B124=$F$3,'C Nekustamais īpašums'!$J$20,0)+IF(B124=$F$4,'D Apakšuzņēmēji'!$J$20,0)+IF(B124=$F$5,'E1 Komandējumi'!$K$20,0)+IF(B124=$F$6,'E2 Palīgmateriāli,pakalpojumi'!$J$21,0)+IF(B124=$F$7,'E3 Apmācības, semināri'!$J$21,0)+IF(B124=$F$8,'E5 Eksperti'!$J$21,0)+IF(B124=$F$9,'E4 ES prasības'!$J$21,0)+IF(B124=$F$10,'E6 Mērķa grupas'!$J$20,0)</f>
        <v>0</v>
      </c>
    </row>
    <row r="125" spans="1:3" ht="12.75">
      <c r="A125" s="209"/>
      <c r="B125" s="196" t="s">
        <v>32</v>
      </c>
      <c r="C125" s="144">
        <f>IF(B125=$F$1,'A Personāls'!$K$20,0)+IF(B125=$F$2,'B Aprīkojums'!$J$20,0)+IF(B125=$F$3,'C Nekustamais īpašums'!$J$20,0)+IF(B125=$F$4,'D Apakšuzņēmēji'!$J$20,0)+IF(B125=$F$5,'E1 Komandējumi'!$K$20,0)+IF(B125=$F$6,'E2 Palīgmateriāli,pakalpojumi'!$J$21,0)+IF(B125=$F$7,'E3 Apmācības, semināri'!$J$21,0)+IF(B125=$F$8,'E5 Eksperti'!$J$21,0)+IF(B125=$F$9,'E4 ES prasības'!$J$21,0)+IF(B125=$F$10,'E6 Mērķa grupas'!$J$20,0)</f>
        <v>0</v>
      </c>
    </row>
    <row r="126" spans="1:3" ht="12.75">
      <c r="A126" s="209"/>
      <c r="B126" s="196" t="s">
        <v>33</v>
      </c>
      <c r="C126" s="144">
        <f>IF(B126=$F$1,'A Personāls'!$K$20,0)+IF(B126=$F$2,'B Aprīkojums'!$J$20,0)+IF(B126=$F$3,'C Nekustamais īpašums'!$J$20,0)+IF(B126=$F$4,'D Apakšuzņēmēji'!$J$20,0)+IF(B126=$F$5,'E1 Komandējumi'!$K$20,0)+IF(B126=$F$6,'E2 Palīgmateriāli,pakalpojumi'!$J$21,0)+IF(B126=$F$7,'E3 Apmācības, semināri'!$J$21,0)+IF(B126=$F$8,'E5 Eksperti'!$J$21,0)+IF(B126=$F$9,'E4 ES prasības'!$J$21,0)+IF(B126=$F$10,'E6 Mērķa grupas'!$J$20,0)</f>
        <v>0</v>
      </c>
    </row>
    <row r="127" spans="1:3" ht="12.75">
      <c r="A127" s="209"/>
      <c r="B127" s="196" t="s">
        <v>34</v>
      </c>
      <c r="C127" s="144">
        <f>IF(B127=$F$1,'A Personāls'!$K$20,0)+IF(B127=$F$2,'B Aprīkojums'!$J$20,0)+IF(B127=$F$3,'C Nekustamais īpašums'!$J$20,0)+IF(B127=$F$4,'D Apakšuzņēmēji'!$J$20,0)+IF(B127=$F$5,'E1 Komandējumi'!$K$20,0)+IF(B127=$F$6,'E2 Palīgmateriāli,pakalpojumi'!$J$21,0)+IF(B127=$F$7,'E3 Apmācības, semināri'!$J$21,0)+IF(B127=$F$8,'E5 Eksperti'!$J$21,0)+IF(B127=$F$9,'E4 ES prasības'!$J$21,0)+IF(B127=$F$10,'E6 Mērķa grupas'!$J$20,0)</f>
        <v>0</v>
      </c>
    </row>
    <row r="128" spans="1:3" ht="12.75">
      <c r="A128" s="209"/>
      <c r="B128" s="196" t="s">
        <v>40</v>
      </c>
      <c r="C128" s="144">
        <f>IF(B128=$F$1,'A Personāls'!$K$20,0)+IF(B128=$F$2,'B Aprīkojums'!$J$20,0)+IF(B128=$F$3,'C Nekustamais īpašums'!$J$20,0)+IF(B128=$F$4,'D Apakšuzņēmēji'!$J$20,0)+IF(B128=$F$5,'E1 Komandējumi'!$K$20,0)+IF(B128=$F$6,'E2 Palīgmateriāli,pakalpojumi'!$J$21,0)+IF(B128=$F$7,'E3 Apmācības, semināri'!$J$21,0)+IF(B128=$F$8,'E5 Eksperti'!$J$21,0)+IF(B128=$F$9,'E4 ES prasības'!$J$21,0)+IF(B128=$F$10,'E6 Mērķa grupas'!$J$20,0)</f>
        <v>0</v>
      </c>
    </row>
    <row r="129" spans="1:3" ht="12.75">
      <c r="A129" s="209"/>
      <c r="B129" s="196" t="s">
        <v>132</v>
      </c>
      <c r="C129" s="144">
        <f>IF(B129=$F$1,'A Personāls'!$K$20,0)+IF(B129=$F$2,'B Aprīkojums'!$J$20,0)+IF(B129=$F$3,'C Nekustamais īpašums'!$J$20,0)+IF(B129=$F$4,'D Apakšuzņēmēji'!$J$20,0)+IF(B129=$F$5,'E1 Komandējumi'!$K$20,0)+IF(B129=$F$6,'E2 Palīgmateriāli,pakalpojumi'!$J$21,0)+IF(B129=$F$7,'E3 Apmācības, semināri'!$J$21,0)+IF(B129=$F$8,'E5 Eksperti'!$J$21,0)+IF(B129=$F$9,'E4 ES prasības'!$J$21,0)+IF(B129=$F$10,'E6 Mērķa grupas'!$J$20,0)</f>
        <v>0</v>
      </c>
    </row>
    <row r="130" spans="1:3" ht="12.75">
      <c r="A130" s="209"/>
      <c r="B130" s="196" t="s">
        <v>41</v>
      </c>
      <c r="C130" s="144">
        <f>IF(B130=$F$1,'A Personāls'!$K$20,0)+IF(B130=$F$2,'B Aprīkojums'!$J$20,0)+IF(B130=$F$3,'C Nekustamais īpašums'!$J$20,0)+IF(B130=$F$4,'D Apakšuzņēmēji'!$J$20,0)+IF(B130=$F$5,'E1 Komandējumi'!$K$20,0)+IF(B130=$F$6,'E2 Palīgmateriāli,pakalpojumi'!$J$21,0)+IF(B130=$F$7,'E3 Apmācības, semināri'!$J$21,0)+IF(B130=$F$8,'E5 Eksperti'!$J$21,0)+IF(B130=$F$9,'E4 ES prasības'!$J$21,0)+IF(B130=$F$10,'E6 Mērķa grupas'!$J$20,0)</f>
        <v>0</v>
      </c>
    </row>
    <row r="131" spans="1:3" ht="12.75">
      <c r="A131" s="209"/>
      <c r="B131" s="196" t="s">
        <v>119</v>
      </c>
      <c r="C131" s="144">
        <f>IF(B131=$F$1,'A Personāls'!$K$20,0)+IF(B131=$F$2,'B Aprīkojums'!$J$20,0)+IF(B131=$F$3,'C Nekustamais īpašums'!$J$20,0)+IF(B131=$F$4,'D Apakšuzņēmēji'!$J$20,0)+IF(B131=$F$5,'E1 Komandējumi'!$K$20,0)+IF(B131=$F$6,'E2 Palīgmateriāli,pakalpojumi'!$J$21,0)+IF(B131=$F$7,'E3 Apmācības, semināri'!$J$21,0)+IF(B131=$F$8,'E5 Eksperti'!$J$21,0)+IF(B131=$F$9,'E4 ES prasības'!$J$21,0)+IF(B131=$F$10,'E6 Mērķa grupas'!$J$20,0)</f>
        <v>0</v>
      </c>
    </row>
    <row r="132" spans="1:3" ht="12.75">
      <c r="A132" s="209"/>
      <c r="B132" s="196" t="s">
        <v>44</v>
      </c>
      <c r="C132" s="144">
        <f>IF(B132=$F$1,'A Personāls'!$K$20,0)+IF(B132=$F$2,'B Aprīkojums'!$J$20,0)+IF(B132=$F$3,'C Nekustamais īpašums'!$J$20,0)+IF(B132=$F$4,'D Apakšuzņēmēji'!$J$20,0)+IF(B132=$F$5,'E1 Komandējumi'!$K$20,0)+IF(B132=$F$6,'E2 Palīgmateriāli,pakalpojumi'!$J$21,0)+IF(B132=$F$7,'E3 Apmācības, semināri'!$J$21,0)+IF(B132=$F$8,'E5 Eksperti'!$J$21,0)+IF(B132=$F$9,'E4 ES prasības'!$J$21,0)+IF(B132=$F$10,'E6 Mērķa grupas'!$J$20,0)</f>
        <v>0</v>
      </c>
    </row>
    <row r="133" spans="1:3" ht="13.5" thickBot="1">
      <c r="A133" s="211"/>
      <c r="B133" s="196" t="s">
        <v>133</v>
      </c>
      <c r="C133" s="144">
        <f>IF(B133=$F$1,'A Personāls'!$K$20,0)+IF(B133=$F$2,'B Aprīkojums'!$J$20,0)+IF(B133=$F$3,'C Nekustamais īpašums'!$J$20,0)+IF(B133=$F$4,'D Apakšuzņēmēji'!$J$20,0)+IF(B133=$F$5,'E1 Komandējumi'!$K$20,0)+IF(B133=$F$6,'E2 Palīgmateriāli,pakalpojumi'!$J$21,0)+IF(B133=$F$7,'E3 Apmācības, semināri'!$J$21,0)+IF(B133=$F$8,'E5 Eksperti'!$J$21,0)+IF(B133=$F$9,'E4 ES prasības'!$J$21,0)+IF(B133=$F$10,'E6 Mērķa grupas'!$J$20,0)</f>
        <v>0</v>
      </c>
    </row>
    <row r="134" spans="1:3" ht="12.75">
      <c r="A134" s="207">
        <v>13</v>
      </c>
      <c r="B134" s="190" t="s">
        <v>95</v>
      </c>
      <c r="C134" s="191">
        <f>SUM(C135:C144)</f>
        <v>0</v>
      </c>
    </row>
    <row r="135" spans="1:3" ht="12.75">
      <c r="A135" s="195">
        <f>IF($C$6=0,0,C134/$C$6)</f>
        <v>0</v>
      </c>
      <c r="B135" s="196" t="s">
        <v>21</v>
      </c>
      <c r="C135" s="144">
        <f>IF(B135=$F$1,'A Personāls'!$K$21,0)+IF(B135=$F$2,'B Aprīkojums'!$J$21,0)+IF(B135=$F$3,'C Nekustamais īpašums'!$J$21,0)+IF(B135=$F$4,'D Apakšuzņēmēji'!$J$21,0)+IF(B135=$F$5,'E1 Komandējumi'!$K$21,0)+IF(B135=$F$6,'E2 Palīgmateriāli,pakalpojumi'!$J$22,0)+IF(B135=$F$7,'E3 Apmācības, semināri'!$J$22,0)+IF(B135=$F$8,'E5 Eksperti'!$J$22,0)+IF(B135=$F$9,'E4 ES prasības'!$J$22,0)+IF(B135=$F$10,'E6 Mērķa grupas'!$J$21,0)</f>
        <v>0</v>
      </c>
    </row>
    <row r="136" spans="1:3" ht="12.75">
      <c r="A136" s="209"/>
      <c r="B136" s="196" t="s">
        <v>32</v>
      </c>
      <c r="C136" s="144">
        <f>IF(B136=$F$1,'A Personāls'!$K$21,0)+IF(B136=$F$2,'B Aprīkojums'!$J$21,0)+IF(B136=$F$3,'C Nekustamais īpašums'!$J$21,0)+IF(B136=$F$4,'D Apakšuzņēmēji'!$J$21,0)+IF(B136=$F$5,'E1 Komandējumi'!$K$21,0)+IF(B136=$F$6,'E2 Palīgmateriāli,pakalpojumi'!$J$22,0)+IF(B136=$F$7,'E3 Apmācības, semināri'!$J$22,0)+IF(B136=$F$8,'E5 Eksperti'!$J$22,0)+IF(B136=$F$9,'E4 ES prasības'!$J$22,0)+IF(B136=$F$10,'E6 Mērķa grupas'!$J$21,0)</f>
        <v>0</v>
      </c>
    </row>
    <row r="137" spans="1:3" ht="12.75">
      <c r="A137" s="209"/>
      <c r="B137" s="196" t="s">
        <v>33</v>
      </c>
      <c r="C137" s="144">
        <f>IF(B137=$F$1,'A Personāls'!$K$21,0)+IF(B137=$F$2,'B Aprīkojums'!$J$21,0)+IF(B137=$F$3,'C Nekustamais īpašums'!$J$21,0)+IF(B137=$F$4,'D Apakšuzņēmēji'!$J$21,0)+IF(B137=$F$5,'E1 Komandējumi'!$K$21,0)+IF(B137=$F$6,'E2 Palīgmateriāli,pakalpojumi'!$J$22,0)+IF(B137=$F$7,'E3 Apmācības, semināri'!$J$22,0)+IF(B137=$F$8,'E5 Eksperti'!$J$22,0)+IF(B137=$F$9,'E4 ES prasības'!$J$22,0)+IF(B137=$F$10,'E6 Mērķa grupas'!$J$21,0)</f>
        <v>0</v>
      </c>
    </row>
    <row r="138" spans="1:3" ht="12.75">
      <c r="A138" s="209"/>
      <c r="B138" s="196" t="s">
        <v>34</v>
      </c>
      <c r="C138" s="144">
        <f>IF(B138=$F$1,'A Personāls'!$K$21,0)+IF(B138=$F$2,'B Aprīkojums'!$J$21,0)+IF(B138=$F$3,'C Nekustamais īpašums'!$J$21,0)+IF(B138=$F$4,'D Apakšuzņēmēji'!$J$21,0)+IF(B138=$F$5,'E1 Komandējumi'!$K$21,0)+IF(B138=$F$6,'E2 Palīgmateriāli,pakalpojumi'!$J$22,0)+IF(B138=$F$7,'E3 Apmācības, semināri'!$J$22,0)+IF(B138=$F$8,'E5 Eksperti'!$J$22,0)+IF(B138=$F$9,'E4 ES prasības'!$J$22,0)+IF(B138=$F$10,'E6 Mērķa grupas'!$J$21,0)</f>
        <v>0</v>
      </c>
    </row>
    <row r="139" spans="1:3" ht="12.75">
      <c r="A139" s="209"/>
      <c r="B139" s="196" t="s">
        <v>40</v>
      </c>
      <c r="C139" s="144">
        <f>IF(B139=$F$1,'A Personāls'!$K$21,0)+IF(B139=$F$2,'B Aprīkojums'!$J$21,0)+IF(B139=$F$3,'C Nekustamais īpašums'!$J$21,0)+IF(B139=$F$4,'D Apakšuzņēmēji'!$J$21,0)+IF(B139=$F$5,'E1 Komandējumi'!$K$21,0)+IF(B139=$F$6,'E2 Palīgmateriāli,pakalpojumi'!$J$22,0)+IF(B139=$F$7,'E3 Apmācības, semināri'!$J$22,0)+IF(B139=$F$8,'E5 Eksperti'!$J$22,0)+IF(B139=$F$9,'E4 ES prasības'!$J$22,0)+IF(B139=$F$10,'E6 Mērķa grupas'!$J$21,0)</f>
        <v>0</v>
      </c>
    </row>
    <row r="140" spans="1:3" ht="12.75">
      <c r="A140" s="209"/>
      <c r="B140" s="196" t="s">
        <v>132</v>
      </c>
      <c r="C140" s="144">
        <f>IF(B140=$F$1,'A Personāls'!$K$21,0)+IF(B140=$F$2,'B Aprīkojums'!$J$21,0)+IF(B140=$F$3,'C Nekustamais īpašums'!$J$21,0)+IF(B140=$F$4,'D Apakšuzņēmēji'!$J$21,0)+IF(B140=$F$5,'E1 Komandējumi'!$K$21,0)+IF(B140=$F$6,'E2 Palīgmateriāli,pakalpojumi'!$J$22,0)+IF(B140=$F$7,'E3 Apmācības, semināri'!$J$22,0)+IF(B140=$F$8,'E5 Eksperti'!$J$22,0)+IF(B140=$F$9,'E4 ES prasības'!$J$22,0)+IF(B140=$F$10,'E6 Mērķa grupas'!$J$21,0)</f>
        <v>0</v>
      </c>
    </row>
    <row r="141" spans="1:3" ht="12.75">
      <c r="A141" s="209"/>
      <c r="B141" s="196" t="s">
        <v>41</v>
      </c>
      <c r="C141" s="144">
        <f>IF(B141=$F$1,'A Personāls'!$K$21,0)+IF(B141=$F$2,'B Aprīkojums'!$J$21,0)+IF(B141=$F$3,'C Nekustamais īpašums'!$J$21,0)+IF(B141=$F$4,'D Apakšuzņēmēji'!$J$21,0)+IF(B141=$F$5,'E1 Komandējumi'!$K$21,0)+IF(B141=$F$6,'E2 Palīgmateriāli,pakalpojumi'!$J$22,0)+IF(B141=$F$7,'E3 Apmācības, semināri'!$J$22,0)+IF(B141=$F$8,'E5 Eksperti'!$J$22,0)+IF(B141=$F$9,'E4 ES prasības'!$J$22,0)+IF(B141=$F$10,'E6 Mērķa grupas'!$J$21,0)</f>
        <v>0</v>
      </c>
    </row>
    <row r="142" spans="1:3" ht="12.75">
      <c r="A142" s="209"/>
      <c r="B142" s="196" t="s">
        <v>119</v>
      </c>
      <c r="C142" s="144">
        <f>IF(B142=$F$1,'A Personāls'!$K$21,0)+IF(B142=$F$2,'B Aprīkojums'!$J$21,0)+IF(B142=$F$3,'C Nekustamais īpašums'!$J$21,0)+IF(B142=$F$4,'D Apakšuzņēmēji'!$J$21,0)+IF(B142=$F$5,'E1 Komandējumi'!$K$21,0)+IF(B142=$F$6,'E2 Palīgmateriāli,pakalpojumi'!$J$22,0)+IF(B142=$F$7,'E3 Apmācības, semināri'!$J$22,0)+IF(B142=$F$8,'E5 Eksperti'!$J$22,0)+IF(B142=$F$9,'E4 ES prasības'!$J$22,0)+IF(B142=$F$10,'E6 Mērķa grupas'!$J$21,0)</f>
        <v>0</v>
      </c>
    </row>
    <row r="143" spans="1:3" ht="12.75">
      <c r="A143" s="209"/>
      <c r="B143" s="196" t="s">
        <v>44</v>
      </c>
      <c r="C143" s="144">
        <f>IF(B143=$F$1,'A Personāls'!$K$21,0)+IF(B143=$F$2,'B Aprīkojums'!$J$21,0)+IF(B143=$F$3,'C Nekustamais īpašums'!$J$21,0)+IF(B143=$F$4,'D Apakšuzņēmēji'!$J$21,0)+IF(B143=$F$5,'E1 Komandējumi'!$K$21,0)+IF(B143=$F$6,'E2 Palīgmateriāli,pakalpojumi'!$J$22,0)+IF(B143=$F$7,'E3 Apmācības, semināri'!$J$22,0)+IF(B143=$F$8,'E5 Eksperti'!$J$22,0)+IF(B143=$F$9,'E4 ES prasības'!$J$22,0)+IF(B143=$F$10,'E6 Mērķa grupas'!$J$21,0)</f>
        <v>0</v>
      </c>
    </row>
    <row r="144" spans="1:3" ht="13.5" thickBot="1">
      <c r="A144" s="211"/>
      <c r="B144" s="196" t="s">
        <v>133</v>
      </c>
      <c r="C144" s="144">
        <f>IF(B144=$F$1,'A Personāls'!$K$21,0)+IF(B144=$F$2,'B Aprīkojums'!$J$21,0)+IF(B144=$F$3,'C Nekustamais īpašums'!$J$21,0)+IF(B144=$F$4,'D Apakšuzņēmēji'!$J$21,0)+IF(B144=$F$5,'E1 Komandējumi'!$K$21,0)+IF(B144=$F$6,'E2 Palīgmateriāli,pakalpojumi'!$J$22,0)+IF(B144=$F$7,'E3 Apmācības, semināri'!$J$22,0)+IF(B144=$F$8,'E5 Eksperti'!$J$22,0)+IF(B144=$F$9,'E4 ES prasības'!$J$22,0)+IF(B144=$F$10,'E6 Mērķa grupas'!$J$21,0)</f>
        <v>0</v>
      </c>
    </row>
    <row r="145" spans="1:3" ht="12.75">
      <c r="A145" s="207">
        <v>14</v>
      </c>
      <c r="B145" s="190" t="s">
        <v>95</v>
      </c>
      <c r="C145" s="191">
        <f>SUM(C146:C155)</f>
        <v>0</v>
      </c>
    </row>
    <row r="146" spans="1:3" ht="12.75">
      <c r="A146" s="195">
        <f>IF($C$6=0,0,C145/$C$6)</f>
        <v>0</v>
      </c>
      <c r="B146" s="196" t="s">
        <v>21</v>
      </c>
      <c r="C146" s="144">
        <f>IF(B146=$F$1,'A Personāls'!$K$22,0)+IF(B146=$F$2,'B Aprīkojums'!$J$22,0)+IF(B146=$F$3,'C Nekustamais īpašums'!$J$22,0)+IF(B146=$F$4,'D Apakšuzņēmēji'!$J$22,0)+IF(B146=$F$5,'E1 Komandējumi'!$K$22,0)+IF(B146=$F$6,'E2 Palīgmateriāli,pakalpojumi'!$J$23,0)+IF(B146=$F$7,'E3 Apmācības, semināri'!$J$23,0)+IF(B146=$F$8,'E5 Eksperti'!$J$23,0)+IF(B146=$F$9,'E4 ES prasības'!$J$23,0)+IF(B146=$F$10,'E6 Mērķa grupas'!$J$22,0)</f>
        <v>0</v>
      </c>
    </row>
    <row r="147" spans="1:3" ht="12.75">
      <c r="A147" s="209"/>
      <c r="B147" s="196" t="s">
        <v>32</v>
      </c>
      <c r="C147" s="144">
        <f>IF(B147=$F$1,'A Personāls'!$K$22,0)+IF(B147=$F$2,'B Aprīkojums'!$J$22,0)+IF(B147=$F$3,'C Nekustamais īpašums'!$J$22,0)+IF(B147=$F$4,'D Apakšuzņēmēji'!$J$22,0)+IF(B147=$F$5,'E1 Komandējumi'!$K$22,0)+IF(B147=$F$6,'E2 Palīgmateriāli,pakalpojumi'!$J$23,0)+IF(B147=$F$7,'E3 Apmācības, semināri'!$J$23,0)+IF(B147=$F$8,'E5 Eksperti'!$J$23,0)+IF(B147=$F$9,'E4 ES prasības'!$J$23,0)+IF(B147=$F$10,'E6 Mērķa grupas'!$J$22,0)</f>
        <v>0</v>
      </c>
    </row>
    <row r="148" spans="1:3" ht="12.75">
      <c r="A148" s="209"/>
      <c r="B148" s="196" t="s">
        <v>33</v>
      </c>
      <c r="C148" s="144">
        <f>IF(B148=$F$1,'A Personāls'!$K$22,0)+IF(B148=$F$2,'B Aprīkojums'!$J$22,0)+IF(B148=$F$3,'C Nekustamais īpašums'!$J$22,0)+IF(B148=$F$4,'D Apakšuzņēmēji'!$J$22,0)+IF(B148=$F$5,'E1 Komandējumi'!$K$22,0)+IF(B148=$F$6,'E2 Palīgmateriāli,pakalpojumi'!$J$23,0)+IF(B148=$F$7,'E3 Apmācības, semināri'!$J$23,0)+IF(B148=$F$8,'E5 Eksperti'!$J$23,0)+IF(B148=$F$9,'E4 ES prasības'!$J$23,0)+IF(B148=$F$10,'E6 Mērķa grupas'!$J$22,0)</f>
        <v>0</v>
      </c>
    </row>
    <row r="149" spans="1:3" ht="12.75">
      <c r="A149" s="209"/>
      <c r="B149" s="196" t="s">
        <v>34</v>
      </c>
      <c r="C149" s="144">
        <f>IF(B149=$F$1,'A Personāls'!$K$22,0)+IF(B149=$F$2,'B Aprīkojums'!$J$22,0)+IF(B149=$F$3,'C Nekustamais īpašums'!$J$22,0)+IF(B149=$F$4,'D Apakšuzņēmēji'!$J$22,0)+IF(B149=$F$5,'E1 Komandējumi'!$K$22,0)+IF(B149=$F$6,'E2 Palīgmateriāli,pakalpojumi'!$J$23,0)+IF(B149=$F$7,'E3 Apmācības, semināri'!$J$23,0)+IF(B149=$F$8,'E5 Eksperti'!$J$23,0)+IF(B149=$F$9,'E4 ES prasības'!$J$23,0)+IF(B149=$F$10,'E6 Mērķa grupas'!$J$22,0)</f>
        <v>0</v>
      </c>
    </row>
    <row r="150" spans="1:3" ht="12.75">
      <c r="A150" s="209"/>
      <c r="B150" s="196" t="s">
        <v>40</v>
      </c>
      <c r="C150" s="144">
        <f>IF(B150=$F$1,'A Personāls'!$K$22,0)+IF(B150=$F$2,'B Aprīkojums'!$J$22,0)+IF(B150=$F$3,'C Nekustamais īpašums'!$J$22,0)+IF(B150=$F$4,'D Apakšuzņēmēji'!$J$22,0)+IF(B150=$F$5,'E1 Komandējumi'!$K$22,0)+IF(B150=$F$6,'E2 Palīgmateriāli,pakalpojumi'!$J$23,0)+IF(B150=$F$7,'E3 Apmācības, semināri'!$J$23,0)+IF(B150=$F$8,'E5 Eksperti'!$J$23,0)+IF(B150=$F$9,'E4 ES prasības'!$J$23,0)+IF(B150=$F$10,'E6 Mērķa grupas'!$J$22,0)</f>
        <v>0</v>
      </c>
    </row>
    <row r="151" spans="1:3" ht="12.75">
      <c r="A151" s="209"/>
      <c r="B151" s="196" t="s">
        <v>132</v>
      </c>
      <c r="C151" s="144">
        <f>IF(B151=$F$1,'A Personāls'!$K$22,0)+IF(B151=$F$2,'B Aprīkojums'!$J$22,0)+IF(B151=$F$3,'C Nekustamais īpašums'!$J$22,0)+IF(B151=$F$4,'D Apakšuzņēmēji'!$J$22,0)+IF(B151=$F$5,'E1 Komandējumi'!$K$22,0)+IF(B151=$F$6,'E2 Palīgmateriāli,pakalpojumi'!$J$23,0)+IF(B151=$F$7,'E3 Apmācības, semināri'!$J$23,0)+IF(B151=$F$8,'E5 Eksperti'!$J$23,0)+IF(B151=$F$9,'E4 ES prasības'!$J$23,0)+IF(B151=$F$10,'E6 Mērķa grupas'!$J$22,0)</f>
        <v>0</v>
      </c>
    </row>
    <row r="152" spans="1:3" ht="12.75">
      <c r="A152" s="209"/>
      <c r="B152" s="196" t="s">
        <v>41</v>
      </c>
      <c r="C152" s="144">
        <f>IF(B152=$F$1,'A Personāls'!$K$22,0)+IF(B152=$F$2,'B Aprīkojums'!$J$22,0)+IF(B152=$F$3,'C Nekustamais īpašums'!$J$22,0)+IF(B152=$F$4,'D Apakšuzņēmēji'!$J$22,0)+IF(B152=$F$5,'E1 Komandējumi'!$K$22,0)+IF(B152=$F$6,'E2 Palīgmateriāli,pakalpojumi'!$J$23,0)+IF(B152=$F$7,'E3 Apmācības, semināri'!$J$23,0)+IF(B152=$F$8,'E5 Eksperti'!$J$23,0)+IF(B152=$F$9,'E4 ES prasības'!$J$23,0)+IF(B152=$F$10,'E6 Mērķa grupas'!$J$22,0)</f>
        <v>0</v>
      </c>
    </row>
    <row r="153" spans="1:3" ht="12.75">
      <c r="A153" s="209"/>
      <c r="B153" s="196" t="s">
        <v>119</v>
      </c>
      <c r="C153" s="144">
        <f>IF(B153=$F$1,'A Personāls'!$K$22,0)+IF(B153=$F$2,'B Aprīkojums'!$J$22,0)+IF(B153=$F$3,'C Nekustamais īpašums'!$J$22,0)+IF(B153=$F$4,'D Apakšuzņēmēji'!$J$22,0)+IF(B153=$F$5,'E1 Komandējumi'!$K$22,0)+IF(B153=$F$6,'E2 Palīgmateriāli,pakalpojumi'!$J$23,0)+IF(B153=$F$7,'E3 Apmācības, semināri'!$J$23,0)+IF(B153=$F$8,'E5 Eksperti'!$J$23,0)+IF(B153=$F$9,'E4 ES prasības'!$J$23,0)+IF(B153=$F$10,'E6 Mērķa grupas'!$J$22,0)</f>
        <v>0</v>
      </c>
    </row>
    <row r="154" spans="1:3" ht="12.75">
      <c r="A154" s="209"/>
      <c r="B154" s="196" t="s">
        <v>44</v>
      </c>
      <c r="C154" s="144">
        <f>IF(B154=$F$1,'A Personāls'!$K$22,0)+IF(B154=$F$2,'B Aprīkojums'!$J$22,0)+IF(B154=$F$3,'C Nekustamais īpašums'!$J$22,0)+IF(B154=$F$4,'D Apakšuzņēmēji'!$J$22,0)+IF(B154=$F$5,'E1 Komandējumi'!$K$22,0)+IF(B154=$F$6,'E2 Palīgmateriāli,pakalpojumi'!$J$23,0)+IF(B154=$F$7,'E3 Apmācības, semināri'!$J$23,0)+IF(B154=$F$8,'E5 Eksperti'!$J$23,0)+IF(B154=$F$9,'E4 ES prasības'!$J$23,0)+IF(B154=$F$10,'E6 Mērķa grupas'!$J$22,0)</f>
        <v>0</v>
      </c>
    </row>
    <row r="155" spans="1:3" ht="13.5" thickBot="1">
      <c r="A155" s="211"/>
      <c r="B155" s="196" t="s">
        <v>133</v>
      </c>
      <c r="C155" s="144">
        <f>IF(B155=$F$1,'A Personāls'!$K$22,0)+IF(B155=$F$2,'B Aprīkojums'!$J$22,0)+IF(B155=$F$3,'C Nekustamais īpašums'!$J$22,0)+IF(B155=$F$4,'D Apakšuzņēmēji'!$J$22,0)+IF(B155=$F$5,'E1 Komandējumi'!$K$22,0)+IF(B155=$F$6,'E2 Palīgmateriāli,pakalpojumi'!$J$23,0)+IF(B155=$F$7,'E3 Apmācības, semināri'!$J$23,0)+IF(B155=$F$8,'E5 Eksperti'!$J$23,0)+IF(B155=$F$9,'E4 ES prasības'!$J$23,0)+IF(B155=$F$10,'E6 Mērķa grupas'!$J$22,0)</f>
        <v>0</v>
      </c>
    </row>
    <row r="156" spans="1:3" ht="12.75">
      <c r="A156" s="207">
        <v>15</v>
      </c>
      <c r="B156" s="190" t="s">
        <v>95</v>
      </c>
      <c r="C156" s="191">
        <f>SUM(C157:C166)</f>
        <v>0</v>
      </c>
    </row>
    <row r="157" spans="1:3" ht="12.75">
      <c r="A157" s="195">
        <f>IF($C$6=0,0,C156/$C$6)</f>
        <v>0</v>
      </c>
      <c r="B157" s="196" t="s">
        <v>21</v>
      </c>
      <c r="C157" s="144">
        <f>IF(B157=$F$1,'A Personāls'!$K$23,0)+IF(B157=$F$2,'B Aprīkojums'!$J$23,0)+IF(B157=$F$3,'C Nekustamais īpašums'!$J$23,0)+IF(B157=$F$4,'D Apakšuzņēmēji'!$J$23,0)+IF(B157=$F$5,'E1 Komandējumi'!$K$23,0)+IF(B157=$F$6,'E2 Palīgmateriāli,pakalpojumi'!$J$24,0)+IF(B157=$F$7,'E3 Apmācības, semināri'!$J$24,0)+IF(B157=$F$8,'E5 Eksperti'!$J$24,0)+IF(B157=$F$9,'E4 ES prasības'!$J$24,0)+IF(B157=$F$10,'E6 Mērķa grupas'!$J$23,0)</f>
        <v>0</v>
      </c>
    </row>
    <row r="158" spans="1:3" ht="12.75">
      <c r="A158" s="209"/>
      <c r="B158" s="196" t="s">
        <v>32</v>
      </c>
      <c r="C158" s="144">
        <f>IF(B158=$F$1,'A Personāls'!$K$23,0)+IF(B158=$F$2,'B Aprīkojums'!$J$23,0)+IF(B158=$F$3,'C Nekustamais īpašums'!$J$23,0)+IF(B158=$F$4,'D Apakšuzņēmēji'!$J$23,0)+IF(B158=$F$5,'E1 Komandējumi'!$K$23,0)+IF(B158=$F$6,'E2 Palīgmateriāli,pakalpojumi'!$J$24,0)+IF(B158=$F$7,'E3 Apmācības, semināri'!$J$24,0)+IF(B158=$F$8,'E5 Eksperti'!$J$24,0)+IF(B158=$F$9,'E4 ES prasības'!$J$24,0)+IF(B158=$F$10,'E6 Mērķa grupas'!$J$23,0)</f>
        <v>0</v>
      </c>
    </row>
    <row r="159" spans="1:3" ht="12.75">
      <c r="A159" s="209"/>
      <c r="B159" s="196" t="s">
        <v>33</v>
      </c>
      <c r="C159" s="144">
        <f>IF(B159=$F$1,'A Personāls'!$K$23,0)+IF(B159=$F$2,'B Aprīkojums'!$J$23,0)+IF(B159=$F$3,'C Nekustamais īpašums'!$J$23,0)+IF(B159=$F$4,'D Apakšuzņēmēji'!$J$23,0)+IF(B159=$F$5,'E1 Komandējumi'!$K$23,0)+IF(B159=$F$6,'E2 Palīgmateriāli,pakalpojumi'!$J$24,0)+IF(B159=$F$7,'E3 Apmācības, semināri'!$J$24,0)+IF(B159=$F$8,'E5 Eksperti'!$J$24,0)+IF(B159=$F$9,'E4 ES prasības'!$J$24,0)+IF(B159=$F$10,'E6 Mērķa grupas'!$J$23,0)</f>
        <v>0</v>
      </c>
    </row>
    <row r="160" spans="1:3" ht="12.75">
      <c r="A160" s="209"/>
      <c r="B160" s="196" t="s">
        <v>34</v>
      </c>
      <c r="C160" s="144">
        <f>IF(B160=$F$1,'A Personāls'!$K$23,0)+IF(B160=$F$2,'B Aprīkojums'!$J$23,0)+IF(B160=$F$3,'C Nekustamais īpašums'!$J$23,0)+IF(B160=$F$4,'D Apakšuzņēmēji'!$J$23,0)+IF(B160=$F$5,'E1 Komandējumi'!$K$23,0)+IF(B160=$F$6,'E2 Palīgmateriāli,pakalpojumi'!$J$24,0)+IF(B160=$F$7,'E3 Apmācības, semināri'!$J$24,0)+IF(B160=$F$8,'E5 Eksperti'!$J$24,0)+IF(B160=$F$9,'E4 ES prasības'!$J$24,0)+IF(B160=$F$10,'E6 Mērķa grupas'!$J$23,0)</f>
        <v>0</v>
      </c>
    </row>
    <row r="161" spans="1:3" ht="12.75">
      <c r="A161" s="209"/>
      <c r="B161" s="196" t="s">
        <v>40</v>
      </c>
      <c r="C161" s="144">
        <f>IF(B161=$F$1,'A Personāls'!$K$23,0)+IF(B161=$F$2,'B Aprīkojums'!$J$23,0)+IF(B161=$F$3,'C Nekustamais īpašums'!$J$23,0)+IF(B161=$F$4,'D Apakšuzņēmēji'!$J$23,0)+IF(B161=$F$5,'E1 Komandējumi'!$K$23,0)+IF(B161=$F$6,'E2 Palīgmateriāli,pakalpojumi'!$J$24,0)+IF(B161=$F$7,'E3 Apmācības, semināri'!$J$24,0)+IF(B161=$F$8,'E5 Eksperti'!$J$24,0)+IF(B161=$F$9,'E4 ES prasības'!$J$24,0)+IF(B161=$F$10,'E6 Mērķa grupas'!$J$23,0)</f>
        <v>0</v>
      </c>
    </row>
    <row r="162" spans="1:3" ht="12.75">
      <c r="A162" s="209"/>
      <c r="B162" s="196" t="s">
        <v>132</v>
      </c>
      <c r="C162" s="144">
        <f>IF(B162=$F$1,'A Personāls'!$K$23,0)+IF(B162=$F$2,'B Aprīkojums'!$J$23,0)+IF(B162=$F$3,'C Nekustamais īpašums'!$J$23,0)+IF(B162=$F$4,'D Apakšuzņēmēji'!$J$23,0)+IF(B162=$F$5,'E1 Komandējumi'!$K$23,0)+IF(B162=$F$6,'E2 Palīgmateriāli,pakalpojumi'!$J$24,0)+IF(B162=$F$7,'E3 Apmācības, semināri'!$J$24,0)+IF(B162=$F$8,'E5 Eksperti'!$J$24,0)+IF(B162=$F$9,'E4 ES prasības'!$J$24,0)+IF(B162=$F$10,'E6 Mērķa grupas'!$J$23,0)</f>
        <v>0</v>
      </c>
    </row>
    <row r="163" spans="1:3" ht="12.75">
      <c r="A163" s="209"/>
      <c r="B163" s="196" t="s">
        <v>41</v>
      </c>
      <c r="C163" s="144">
        <f>IF(B163=$F$1,'A Personāls'!$K$23,0)+IF(B163=$F$2,'B Aprīkojums'!$J$23,0)+IF(B163=$F$3,'C Nekustamais īpašums'!$J$23,0)+IF(B163=$F$4,'D Apakšuzņēmēji'!$J$23,0)+IF(B163=$F$5,'E1 Komandējumi'!$K$23,0)+IF(B163=$F$6,'E2 Palīgmateriāli,pakalpojumi'!$J$24,0)+IF(B163=$F$7,'E3 Apmācības, semināri'!$J$24,0)+IF(B163=$F$8,'E5 Eksperti'!$J$24,0)+IF(B163=$F$9,'E4 ES prasības'!$J$24,0)+IF(B163=$F$10,'E6 Mērķa grupas'!$J$23,0)</f>
        <v>0</v>
      </c>
    </row>
    <row r="164" spans="1:3" ht="12.75">
      <c r="A164" s="209"/>
      <c r="B164" s="196" t="s">
        <v>119</v>
      </c>
      <c r="C164" s="144">
        <f>IF(B164=$F$1,'A Personāls'!$K$23,0)+IF(B164=$F$2,'B Aprīkojums'!$J$23,0)+IF(B164=$F$3,'C Nekustamais īpašums'!$J$23,0)+IF(B164=$F$4,'D Apakšuzņēmēji'!$J$23,0)+IF(B164=$F$5,'E1 Komandējumi'!$K$23,0)+IF(B164=$F$6,'E2 Palīgmateriāli,pakalpojumi'!$J$24,0)+IF(B164=$F$7,'E3 Apmācības, semināri'!$J$24,0)+IF(B164=$F$8,'E5 Eksperti'!$J$24,0)+IF(B164=$F$9,'E4 ES prasības'!$J$24,0)+IF(B164=$F$10,'E6 Mērķa grupas'!$J$23,0)</f>
        <v>0</v>
      </c>
    </row>
    <row r="165" spans="1:3" ht="12.75">
      <c r="A165" s="209"/>
      <c r="B165" s="196" t="s">
        <v>44</v>
      </c>
      <c r="C165" s="144">
        <f>IF(B165=$F$1,'A Personāls'!$K$23,0)+IF(B165=$F$2,'B Aprīkojums'!$J$23,0)+IF(B165=$F$3,'C Nekustamais īpašums'!$J$23,0)+IF(B165=$F$4,'D Apakšuzņēmēji'!$J$23,0)+IF(B165=$F$5,'E1 Komandējumi'!$K$23,0)+IF(B165=$F$6,'E2 Palīgmateriāli,pakalpojumi'!$J$24,0)+IF(B165=$F$7,'E3 Apmācības, semināri'!$J$24,0)+IF(B165=$F$8,'E5 Eksperti'!$J$24,0)+IF(B165=$F$9,'E4 ES prasības'!$J$24,0)+IF(B165=$F$10,'E6 Mērķa grupas'!$J$23,0)</f>
        <v>0</v>
      </c>
    </row>
    <row r="166" spans="1:3" ht="13.5" thickBot="1">
      <c r="A166" s="211"/>
      <c r="B166" s="196" t="s">
        <v>133</v>
      </c>
      <c r="C166" s="144">
        <f>IF(B166=$F$1,'A Personāls'!$K$23,0)+IF(B166=$F$2,'B Aprīkojums'!$J$23,0)+IF(B166=$F$3,'C Nekustamais īpašums'!$J$23,0)+IF(B166=$F$4,'D Apakšuzņēmēji'!$J$23,0)+IF(B166=$F$5,'E1 Komandējumi'!$K$23,0)+IF(B166=$F$6,'E2 Palīgmateriāli,pakalpojumi'!$J$24,0)+IF(B166=$F$7,'E3 Apmācības, semināri'!$J$24,0)+IF(B166=$F$8,'E5 Eksperti'!$J$24,0)+IF(B166=$F$9,'E4 ES prasības'!$J$24,0)+IF(B166=$F$10,'E6 Mērķa grupas'!$J$23,0)</f>
        <v>0</v>
      </c>
    </row>
  </sheetData>
  <sheetProtection password="8E49" sheet="1" formatCells="0" formatColumns="0" formatRows="0"/>
  <mergeCells count="7">
    <mergeCell ref="N15:Y15"/>
    <mergeCell ref="A5:B5"/>
    <mergeCell ref="A1:C1"/>
    <mergeCell ref="A2:C2"/>
    <mergeCell ref="A3:C3"/>
    <mergeCell ref="G4:G11"/>
    <mergeCell ref="N11:Y11"/>
  </mergeCells>
  <dataValidations count="1">
    <dataValidation type="list" allowBlank="1" showInputMessage="1" showErrorMessage="1" sqref="B69:B78 B58:B67 B47:B56 B36:B45 B146:B155 B91:B100 B14:B23 B10:B12 B80:B89 B25:B34 B102:B111 B113:B122 B124:B133 B135:B144 B157:B166 I14:I23">
      <formula1>$F$1:$F$12</formula1>
    </dataValidation>
  </dataValidations>
  <printOptions horizontalCentered="1"/>
  <pageMargins left="0.7874015748031497" right="0.5905511811023623" top="0.7874015748031497" bottom="0.7874015748031497" header="0.5118110236220472" footer="0.31496062992125984"/>
  <pageSetup horizontalDpi="600" verticalDpi="600" orientation="portrait" paperSize="9" scale="95" r:id="rId1"/>
  <headerFooter alignWithMargins="0">
    <oddHeader>&amp;R&amp;D</oddHeader>
    <oddFooter>&amp;R5.2. Detalizēts budžets
____</oddFooter>
  </headerFooter>
  <rowBreaks count="3" manualBreakCount="3">
    <brk id="56" max="3" man="1"/>
    <brk id="100" max="3" man="1"/>
    <brk id="155" max="3" man="1"/>
  </rowBreaks>
</worksheet>
</file>

<file path=xl/worksheets/sheet3.xml><?xml version="1.0" encoding="utf-8"?>
<worksheet xmlns="http://schemas.openxmlformats.org/spreadsheetml/2006/main" xmlns:r="http://schemas.openxmlformats.org/officeDocument/2006/relationships">
  <dimension ref="A1:L14"/>
  <sheetViews>
    <sheetView view="pageBreakPreview" zoomScaleSheetLayoutView="100" zoomScalePageLayoutView="0" workbookViewId="0" topLeftCell="A1">
      <selection activeCell="D9" sqref="D9:F9"/>
    </sheetView>
  </sheetViews>
  <sheetFormatPr defaultColWidth="9.140625" defaultRowHeight="12.75"/>
  <cols>
    <col min="1" max="1" width="34.421875" style="173" customWidth="1"/>
    <col min="2" max="2" width="10.140625" style="173" customWidth="1"/>
    <col min="3" max="3" width="9.00390625" style="173" customWidth="1"/>
    <col min="4" max="4" width="9.421875" style="173" customWidth="1"/>
    <col min="5" max="5" width="9.57421875" style="173" customWidth="1"/>
    <col min="6" max="6" width="11.57421875" style="173" customWidth="1"/>
    <col min="7" max="7" width="5.8515625" style="173" customWidth="1"/>
    <col min="8" max="8" width="9.140625" style="173" customWidth="1"/>
    <col min="9" max="11" width="9.140625" style="173" hidden="1" customWidth="1"/>
    <col min="12" max="12" width="25.7109375" style="173" customWidth="1"/>
    <col min="13" max="16384" width="9.140625" style="173" customWidth="1"/>
  </cols>
  <sheetData>
    <row r="1" spans="1:7" ht="15" customHeight="1">
      <c r="A1" s="606" t="str">
        <f>'Kopējais budžets'!A1:D1</f>
        <v>Izvēlēties fondu</v>
      </c>
      <c r="B1" s="607"/>
      <c r="C1" s="607"/>
      <c r="D1" s="607"/>
      <c r="E1" s="607"/>
      <c r="F1" s="608"/>
      <c r="G1" s="172"/>
    </row>
    <row r="2" spans="1:11" ht="16.5" customHeight="1">
      <c r="A2" s="603" t="str">
        <f>'Kopējais budžets'!A2:D2</f>
        <v>Projekta nosaukums</v>
      </c>
      <c r="B2" s="604"/>
      <c r="C2" s="604"/>
      <c r="D2" s="604"/>
      <c r="E2" s="604"/>
      <c r="F2" s="605"/>
      <c r="G2" s="172"/>
      <c r="I2" s="172" t="s">
        <v>96</v>
      </c>
      <c r="J2" s="172" t="s">
        <v>97</v>
      </c>
      <c r="K2" s="172" t="s">
        <v>98</v>
      </c>
    </row>
    <row r="3" spans="1:11" ht="17.25" customHeight="1">
      <c r="A3" s="600" t="str">
        <f>'Kopējais budžets'!A3:D3</f>
        <v>Projekta iesniedzēja nosaukums</v>
      </c>
      <c r="B3" s="601"/>
      <c r="C3" s="601"/>
      <c r="D3" s="601"/>
      <c r="E3" s="601"/>
      <c r="F3" s="602"/>
      <c r="G3" s="172"/>
      <c r="I3" s="172">
        <v>2009</v>
      </c>
      <c r="J3" s="172">
        <v>2010</v>
      </c>
      <c r="K3" s="172">
        <v>2011</v>
      </c>
    </row>
    <row r="4" spans="1:11" ht="13.5" thickBot="1">
      <c r="A4" s="172"/>
      <c r="B4" s="172"/>
      <c r="C4" s="172"/>
      <c r="D4" s="172"/>
      <c r="E4" s="172"/>
      <c r="F4" s="172"/>
      <c r="G4" s="172"/>
      <c r="I4" s="172">
        <v>2010</v>
      </c>
      <c r="J4" s="172">
        <v>2011</v>
      </c>
      <c r="K4" s="172">
        <v>2012</v>
      </c>
    </row>
    <row r="5" spans="1:11" ht="13.5" thickBot="1">
      <c r="A5" s="609" t="s">
        <v>199</v>
      </c>
      <c r="B5" s="610"/>
      <c r="C5" s="610"/>
      <c r="D5" s="610"/>
      <c r="E5" s="213" t="str">
        <f>IF(F5='Kopējais budžets'!C34,"OK","KĻŪDA")</f>
        <v>OK</v>
      </c>
      <c r="F5" s="551">
        <f>'Kopējais budžets'!C26</f>
        <v>0</v>
      </c>
      <c r="G5" s="172"/>
      <c r="I5" s="172">
        <v>2011</v>
      </c>
      <c r="J5" s="172">
        <v>2012</v>
      </c>
      <c r="K5" s="172">
        <v>2013</v>
      </c>
    </row>
    <row r="6" spans="1:11" ht="13.5" thickBot="1">
      <c r="A6" s="172"/>
      <c r="B6" s="172"/>
      <c r="C6" s="172"/>
      <c r="D6" s="172"/>
      <c r="E6" s="172"/>
      <c r="F6" s="172"/>
      <c r="G6" s="172"/>
      <c r="I6" s="172">
        <v>2012</v>
      </c>
      <c r="J6" s="172">
        <v>2013</v>
      </c>
      <c r="K6" s="172">
        <v>2014</v>
      </c>
    </row>
    <row r="7" spans="1:11" ht="12.75">
      <c r="A7" s="611" t="s">
        <v>103</v>
      </c>
      <c r="B7" s="613" t="s">
        <v>31</v>
      </c>
      <c r="C7" s="613" t="s">
        <v>200</v>
      </c>
      <c r="D7" s="597" t="s">
        <v>104</v>
      </c>
      <c r="E7" s="597"/>
      <c r="F7" s="598"/>
      <c r="G7" s="172"/>
      <c r="I7" s="172">
        <v>2013</v>
      </c>
      <c r="J7" s="172">
        <v>2014</v>
      </c>
      <c r="K7" s="172">
        <v>2015</v>
      </c>
    </row>
    <row r="8" spans="1:12" ht="42.75" customHeight="1">
      <c r="A8" s="612"/>
      <c r="B8" s="614"/>
      <c r="C8" s="614"/>
      <c r="D8" s="178">
        <v>2012</v>
      </c>
      <c r="E8" s="178">
        <v>2013</v>
      </c>
      <c r="F8" s="179">
        <v>2014</v>
      </c>
      <c r="G8" s="172"/>
      <c r="L8" s="599" t="s">
        <v>201</v>
      </c>
    </row>
    <row r="9" spans="1:12" ht="18.75" customHeight="1">
      <c r="A9" s="493" t="s">
        <v>235</v>
      </c>
      <c r="B9" s="494">
        <f>B10+B11+B12+B13+B14</f>
        <v>0</v>
      </c>
      <c r="C9" s="495">
        <f>C10+C11+C12+C13+C14</f>
        <v>0</v>
      </c>
      <c r="D9" s="180"/>
      <c r="E9" s="180"/>
      <c r="F9" s="492"/>
      <c r="G9" s="172" t="str">
        <f aca="true" t="shared" si="0" ref="G9:G14">IF(B9=D9+E9+F9,"OK","KĻŪDA")</f>
        <v>OK</v>
      </c>
      <c r="L9" s="599"/>
    </row>
    <row r="10" spans="1:12" ht="18.75" customHeight="1">
      <c r="A10" s="496" t="str">
        <f>'Kopējais budžets'!B29</f>
        <v>Fonda finansējums</v>
      </c>
      <c r="B10" s="497">
        <f>'Kopējais budžets'!C29</f>
        <v>0</v>
      </c>
      <c r="C10" s="498">
        <f>IF(B10=0,0,B10/$B$9)</f>
        <v>0</v>
      </c>
      <c r="D10" s="214">
        <f>ROUND($D$9*C10,0)</f>
        <v>0</v>
      </c>
      <c r="E10" s="214">
        <f>ROUND($E$9*C10,0)</f>
        <v>0</v>
      </c>
      <c r="F10" s="215">
        <f>ROUND($F$9*C10,0)</f>
        <v>0</v>
      </c>
      <c r="G10" s="172" t="str">
        <f t="shared" si="0"/>
        <v>OK</v>
      </c>
      <c r="L10" s="599"/>
    </row>
    <row r="11" spans="1:7" ht="18.75" customHeight="1">
      <c r="A11" s="496" t="str">
        <f>'Kopējais budžets'!B30</f>
        <v>Valsts budžeta līdzfinansējums</v>
      </c>
      <c r="B11" s="497">
        <f>'Kopējais budžets'!C30</f>
        <v>0</v>
      </c>
      <c r="C11" s="498">
        <f>IF(B11=0,0,B11/$B$9)</f>
        <v>0</v>
      </c>
      <c r="D11" s="214">
        <f>ROUND($D$9*C11,0)</f>
        <v>0</v>
      </c>
      <c r="E11" s="214">
        <f>ROUND($E$9*C11,0)</f>
        <v>0</v>
      </c>
      <c r="F11" s="215">
        <f>ROUND($F$9*C11,0)</f>
        <v>0</v>
      </c>
      <c r="G11" s="172" t="str">
        <f t="shared" si="0"/>
        <v>OK</v>
      </c>
    </row>
    <row r="12" spans="1:7" ht="18.75" customHeight="1">
      <c r="A12" s="496" t="str">
        <f>'Kopējais budžets'!B31</f>
        <v>Projekta iesniedzēja līdzfinansējums</v>
      </c>
      <c r="B12" s="497">
        <f>'Kopējais budžets'!C31</f>
        <v>0</v>
      </c>
      <c r="C12" s="498">
        <f>IF(B12=0,0,B12/$B$9)</f>
        <v>0</v>
      </c>
      <c r="D12" s="214">
        <f>ROUND($D$9*C12,0)</f>
        <v>0</v>
      </c>
      <c r="E12" s="214">
        <f>ROUND($E$9*C12,0)</f>
        <v>0</v>
      </c>
      <c r="F12" s="215">
        <f>ROUND($F$9*C12,0)</f>
        <v>0</v>
      </c>
      <c r="G12" s="172" t="str">
        <f t="shared" si="0"/>
        <v>OK</v>
      </c>
    </row>
    <row r="13" spans="1:7" ht="18.75" customHeight="1">
      <c r="A13" s="496" t="str">
        <f>'Kopējais budžets'!B32</f>
        <v>Sadarbības partnera līdzfinansējums</v>
      </c>
      <c r="B13" s="497">
        <f>'Kopējais budžets'!C32</f>
        <v>0</v>
      </c>
      <c r="C13" s="498">
        <f>IF(B13=0,0,B13/$B$9)</f>
        <v>0</v>
      </c>
      <c r="D13" s="214">
        <f>ROUND($D$9*C13,0)</f>
        <v>0</v>
      </c>
      <c r="E13" s="214">
        <f>ROUND($E$9*C13,0)</f>
        <v>0</v>
      </c>
      <c r="F13" s="215">
        <f>ROUND($F$9*C13,0)</f>
        <v>0</v>
      </c>
      <c r="G13" s="172" t="str">
        <f t="shared" si="0"/>
        <v>OK</v>
      </c>
    </row>
    <row r="14" spans="1:7" ht="18.75" customHeight="1" thickBot="1">
      <c r="A14" s="496" t="str">
        <f>'Kopējais budžets'!B33</f>
        <v>Projekta ietvaros gūtie ieņēmumi</v>
      </c>
      <c r="B14" s="499">
        <f>'Kopējais budžets'!C33</f>
        <v>0</v>
      </c>
      <c r="C14" s="500">
        <f>IF(B14=0,0,B14/$B$9)</f>
        <v>0</v>
      </c>
      <c r="D14" s="216">
        <f>ROUND($D$9*C14,0)</f>
        <v>0</v>
      </c>
      <c r="E14" s="216">
        <f>ROUND($E$9*C14,0)</f>
        <v>0</v>
      </c>
      <c r="F14" s="217">
        <f>ROUND($F$9*C14,0)</f>
        <v>0</v>
      </c>
      <c r="G14" s="172" t="str">
        <f t="shared" si="0"/>
        <v>OK</v>
      </c>
    </row>
  </sheetData>
  <sheetProtection password="8E49" sheet="1" formatCells="0" formatColumns="0" formatRows="0"/>
  <mergeCells count="9">
    <mergeCell ref="D7:F7"/>
    <mergeCell ref="L8:L10"/>
    <mergeCell ref="A3:F3"/>
    <mergeCell ref="A2:F2"/>
    <mergeCell ref="A1:F1"/>
    <mergeCell ref="A5:D5"/>
    <mergeCell ref="A7:A8"/>
    <mergeCell ref="B7:B8"/>
    <mergeCell ref="C7:C8"/>
  </mergeCells>
  <dataValidations count="3">
    <dataValidation type="list" allowBlank="1" showInputMessage="1" showErrorMessage="1" sqref="D8">
      <formula1>$I$2:$I$7</formula1>
    </dataValidation>
    <dataValidation type="list" allowBlank="1" showInputMessage="1" showErrorMessage="1" sqref="E8">
      <formula1>$J$2:$J$7</formula1>
    </dataValidation>
    <dataValidation type="list" allowBlank="1" showInputMessage="1" showErrorMessage="1" sqref="F8">
      <formula1>$K$2:$K$7</formula1>
    </dataValidation>
  </dataValidations>
  <printOptions/>
  <pageMargins left="0.7874015748031497"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95"/>
  <sheetViews>
    <sheetView view="pageBreakPreview" zoomScaleSheetLayoutView="100" zoomScalePageLayoutView="0" workbookViewId="0" topLeftCell="A1">
      <selection activeCell="F8" sqref="F8"/>
    </sheetView>
  </sheetViews>
  <sheetFormatPr defaultColWidth="9.140625" defaultRowHeight="12.75"/>
  <cols>
    <col min="1" max="1" width="7.7109375" style="4" customWidth="1"/>
    <col min="2" max="2" width="23.140625" style="4" customWidth="1"/>
    <col min="3" max="3" width="23.57421875" style="4" customWidth="1"/>
    <col min="4" max="4" width="10.00390625" style="4" customWidth="1"/>
    <col min="5" max="5" width="9.140625" style="4" customWidth="1"/>
    <col min="6" max="6" width="9.57421875" style="4" customWidth="1"/>
    <col min="7" max="7" width="10.7109375" style="4" customWidth="1"/>
    <col min="8" max="8" width="12.7109375" style="4" customWidth="1"/>
    <col min="9" max="9" width="9.28125" style="4" hidden="1" customWidth="1"/>
    <col min="10" max="11" width="9.140625" style="4" hidden="1" customWidth="1"/>
    <col min="12" max="12" width="9.140625" style="4" customWidth="1"/>
    <col min="13" max="13" width="39.7109375" style="4" customWidth="1"/>
    <col min="14" max="85" width="9.140625" style="4" customWidth="1"/>
    <col min="86" max="86" width="15.7109375" style="4" customWidth="1"/>
    <col min="87" max="16384" width="9.140625" style="4" customWidth="1"/>
  </cols>
  <sheetData>
    <row r="1" spans="1:7" ht="15.75" customHeight="1">
      <c r="A1" s="586" t="str">
        <f>'Kopējais budžets'!A1:D1</f>
        <v>Izvēlēties fondu</v>
      </c>
      <c r="B1" s="619"/>
      <c r="C1" s="587"/>
      <c r="D1" s="587"/>
      <c r="E1" s="587"/>
      <c r="F1" s="587"/>
      <c r="G1" s="588"/>
    </row>
    <row r="2" spans="1:11" ht="20.25" customHeight="1">
      <c r="A2" s="589" t="str">
        <f>'Kopējais budžets'!A2:D2</f>
        <v>Projekta nosaukums</v>
      </c>
      <c r="B2" s="620"/>
      <c r="C2" s="590"/>
      <c r="D2" s="590"/>
      <c r="E2" s="590"/>
      <c r="F2" s="590"/>
      <c r="G2" s="591"/>
      <c r="J2" s="224"/>
      <c r="K2" s="224"/>
    </row>
    <row r="3" spans="1:11" ht="14.25" customHeight="1">
      <c r="A3" s="592" t="str">
        <f>'Kopējais budžets'!A3:D3</f>
        <v>Projekta iesniedzēja nosaukums</v>
      </c>
      <c r="B3" s="621"/>
      <c r="C3" s="593"/>
      <c r="D3" s="593"/>
      <c r="E3" s="593"/>
      <c r="F3" s="593"/>
      <c r="G3" s="594"/>
      <c r="J3" s="224"/>
      <c r="K3" s="224"/>
    </row>
    <row r="4" ht="13.5" thickBot="1">
      <c r="G4" s="185"/>
    </row>
    <row r="5" spans="1:8" ht="13.5" thickBot="1">
      <c r="A5" s="228" t="s">
        <v>0</v>
      </c>
      <c r="B5" s="584" t="s">
        <v>168</v>
      </c>
      <c r="C5" s="630"/>
      <c r="D5" s="630"/>
      <c r="E5" s="630"/>
      <c r="F5" s="631"/>
      <c r="G5" s="229" t="s">
        <v>234</v>
      </c>
      <c r="H5" s="182"/>
    </row>
    <row r="6" spans="1:89" ht="13.5" thickBot="1">
      <c r="A6" s="219"/>
      <c r="B6" s="622"/>
      <c r="C6" s="622"/>
      <c r="D6" s="622"/>
      <c r="E6" s="622"/>
      <c r="F6" s="623"/>
      <c r="G6" s="225">
        <f>G8+G42</f>
        <v>0</v>
      </c>
      <c r="M6" s="595" t="s">
        <v>246</v>
      </c>
      <c r="CK6" s="1"/>
    </row>
    <row r="7" spans="1:13" ht="13.5" thickBot="1">
      <c r="A7" s="616" t="s">
        <v>86</v>
      </c>
      <c r="B7" s="617"/>
      <c r="C7" s="617"/>
      <c r="D7" s="617"/>
      <c r="E7" s="617"/>
      <c r="F7" s="617"/>
      <c r="G7" s="618"/>
      <c r="H7" s="182"/>
      <c r="M7" s="615"/>
    </row>
    <row r="8" spans="1:86" ht="54.75" customHeight="1" thickBot="1">
      <c r="A8" s="242" t="s">
        <v>83</v>
      </c>
      <c r="B8" s="243" t="s">
        <v>28</v>
      </c>
      <c r="C8" s="243" t="s">
        <v>70</v>
      </c>
      <c r="D8" s="243" t="s">
        <v>206</v>
      </c>
      <c r="E8" s="243" t="s">
        <v>73</v>
      </c>
      <c r="F8" s="243" t="s">
        <v>74</v>
      </c>
      <c r="G8" s="513">
        <f>SUM(G9:G40)</f>
        <v>0</v>
      </c>
      <c r="M8" s="615"/>
      <c r="CH8" s="127"/>
    </row>
    <row r="9" spans="1:89" s="78" customFormat="1" ht="18" customHeight="1">
      <c r="A9" s="488"/>
      <c r="B9" s="507"/>
      <c r="C9" s="507"/>
      <c r="D9" s="502"/>
      <c r="E9" s="502"/>
      <c r="F9" s="502"/>
      <c r="G9" s="244">
        <f>ROUND(F9*E9*D9,0)</f>
        <v>0</v>
      </c>
      <c r="H9" s="503"/>
      <c r="J9" s="78">
        <v>1</v>
      </c>
      <c r="K9" s="4">
        <f>SUMIF($A$9:$A$40,J9,$G$9:$G$40)+SUMIF($A$43:$A$74,J9,$G$43:$G$74)</f>
        <v>0</v>
      </c>
      <c r="M9" s="615"/>
      <c r="CK9" s="4"/>
    </row>
    <row r="10" spans="1:90" s="78" customFormat="1" ht="15" customHeight="1">
      <c r="A10" s="505"/>
      <c r="B10" s="489"/>
      <c r="C10" s="489"/>
      <c r="D10" s="490"/>
      <c r="E10" s="490"/>
      <c r="F10" s="490"/>
      <c r="G10" s="244">
        <f aca="true" t="shared" si="0" ref="G10:G40">ROUND(F10*E10*D10,0)</f>
        <v>0</v>
      </c>
      <c r="H10" s="503"/>
      <c r="J10" s="78">
        <v>2</v>
      </c>
      <c r="K10" s="4">
        <f aca="true" t="shared" si="1" ref="K10:K23">SUMIF($A$9:$A$40,J10,$G$9:$G$40)+SUMIF($A$43:$A$74,J10,$G$43:$G$74)</f>
        <v>0</v>
      </c>
      <c r="L10" s="226"/>
      <c r="M10" s="615"/>
      <c r="CH10" s="222"/>
      <c r="CI10" s="129"/>
      <c r="CJ10" s="129"/>
      <c r="CK10" s="129"/>
      <c r="CL10" s="129"/>
    </row>
    <row r="11" spans="1:90" s="78" customFormat="1" ht="15" customHeight="1">
      <c r="A11" s="505"/>
      <c r="B11" s="489"/>
      <c r="C11" s="489"/>
      <c r="D11" s="490"/>
      <c r="E11" s="490"/>
      <c r="F11" s="490"/>
      <c r="G11" s="244">
        <f t="shared" si="0"/>
        <v>0</v>
      </c>
      <c r="H11" s="503"/>
      <c r="J11" s="78">
        <v>3</v>
      </c>
      <c r="K11" s="4">
        <f t="shared" si="1"/>
        <v>0</v>
      </c>
      <c r="L11" s="226"/>
      <c r="M11" s="615"/>
      <c r="CH11" s="223"/>
      <c r="CI11" s="129"/>
      <c r="CJ11" s="129"/>
      <c r="CK11" s="129"/>
      <c r="CL11" s="129"/>
    </row>
    <row r="12" spans="1:86" ht="15" customHeight="1">
      <c r="A12" s="505"/>
      <c r="B12" s="489"/>
      <c r="C12" s="489"/>
      <c r="D12" s="490"/>
      <c r="E12" s="490"/>
      <c r="F12" s="490"/>
      <c r="G12" s="244">
        <f t="shared" si="0"/>
        <v>0</v>
      </c>
      <c r="H12" s="504"/>
      <c r="J12" s="78">
        <v>4</v>
      </c>
      <c r="K12" s="4">
        <f t="shared" si="1"/>
        <v>0</v>
      </c>
      <c r="L12" s="226"/>
      <c r="M12" s="615"/>
      <c r="CG12" s="131"/>
      <c r="CH12" s="78"/>
    </row>
    <row r="13" spans="1:86" ht="15" customHeight="1">
      <c r="A13" s="505"/>
      <c r="B13" s="489"/>
      <c r="C13" s="489"/>
      <c r="D13" s="490"/>
      <c r="E13" s="490"/>
      <c r="F13" s="490"/>
      <c r="G13" s="244">
        <f t="shared" si="0"/>
        <v>0</v>
      </c>
      <c r="H13" s="504"/>
      <c r="J13" s="78">
        <v>5</v>
      </c>
      <c r="K13" s="4">
        <f t="shared" si="1"/>
        <v>0</v>
      </c>
      <c r="M13" s="615"/>
      <c r="CG13" s="131"/>
      <c r="CH13" s="78"/>
    </row>
    <row r="14" spans="1:86" ht="15" customHeight="1">
      <c r="A14" s="505"/>
      <c r="B14" s="489"/>
      <c r="C14" s="489"/>
      <c r="D14" s="490"/>
      <c r="E14" s="490"/>
      <c r="F14" s="490"/>
      <c r="G14" s="244">
        <f t="shared" si="0"/>
        <v>0</v>
      </c>
      <c r="H14" s="504"/>
      <c r="J14" s="78">
        <v>6</v>
      </c>
      <c r="K14" s="4">
        <f t="shared" si="1"/>
        <v>0</v>
      </c>
      <c r="M14" s="615"/>
      <c r="CG14" s="131"/>
      <c r="CH14" s="78"/>
    </row>
    <row r="15" spans="1:86" ht="15" customHeight="1">
      <c r="A15" s="238"/>
      <c r="B15" s="196"/>
      <c r="C15" s="196"/>
      <c r="D15" s="490"/>
      <c r="E15" s="490"/>
      <c r="F15" s="490"/>
      <c r="G15" s="244">
        <f t="shared" si="0"/>
        <v>0</v>
      </c>
      <c r="H15" s="504"/>
      <c r="J15" s="78">
        <v>7</v>
      </c>
      <c r="K15" s="4">
        <f t="shared" si="1"/>
        <v>0</v>
      </c>
      <c r="CG15" s="131"/>
      <c r="CH15" s="78"/>
    </row>
    <row r="16" spans="1:85" ht="15" customHeight="1">
      <c r="A16" s="238"/>
      <c r="B16" s="196"/>
      <c r="C16" s="196"/>
      <c r="D16" s="490"/>
      <c r="E16" s="490"/>
      <c r="F16" s="490"/>
      <c r="G16" s="244">
        <f t="shared" si="0"/>
        <v>0</v>
      </c>
      <c r="H16" s="504"/>
      <c r="J16" s="78">
        <v>8</v>
      </c>
      <c r="K16" s="4">
        <f t="shared" si="1"/>
        <v>0</v>
      </c>
      <c r="CG16" s="131"/>
    </row>
    <row r="17" spans="1:85" ht="12.75">
      <c r="A17" s="238"/>
      <c r="B17" s="196"/>
      <c r="C17" s="196"/>
      <c r="D17" s="490"/>
      <c r="E17" s="490"/>
      <c r="F17" s="490"/>
      <c r="G17" s="244">
        <f t="shared" si="0"/>
        <v>0</v>
      </c>
      <c r="H17" s="504"/>
      <c r="J17" s="78">
        <v>9</v>
      </c>
      <c r="K17" s="4">
        <f t="shared" si="1"/>
        <v>0</v>
      </c>
      <c r="CG17" s="131"/>
    </row>
    <row r="18" spans="1:85" ht="12.75">
      <c r="A18" s="238"/>
      <c r="B18" s="196"/>
      <c r="C18" s="196"/>
      <c r="D18" s="490"/>
      <c r="E18" s="490"/>
      <c r="F18" s="490"/>
      <c r="G18" s="244">
        <f t="shared" si="0"/>
        <v>0</v>
      </c>
      <c r="H18" s="504"/>
      <c r="J18" s="78">
        <v>10</v>
      </c>
      <c r="K18" s="4">
        <f t="shared" si="1"/>
        <v>0</v>
      </c>
      <c r="CG18" s="131"/>
    </row>
    <row r="19" spans="1:85" ht="12.75">
      <c r="A19" s="238"/>
      <c r="B19" s="196"/>
      <c r="C19" s="196"/>
      <c r="D19" s="490"/>
      <c r="E19" s="490"/>
      <c r="F19" s="490"/>
      <c r="G19" s="244">
        <f t="shared" si="0"/>
        <v>0</v>
      </c>
      <c r="H19" s="504"/>
      <c r="J19" s="78">
        <v>11</v>
      </c>
      <c r="K19" s="4">
        <f t="shared" si="1"/>
        <v>0</v>
      </c>
      <c r="CG19" s="131"/>
    </row>
    <row r="20" spans="1:85" ht="12.75">
      <c r="A20" s="238"/>
      <c r="B20" s="196"/>
      <c r="C20" s="196"/>
      <c r="D20" s="490"/>
      <c r="E20" s="490"/>
      <c r="F20" s="490"/>
      <c r="G20" s="244">
        <f t="shared" si="0"/>
        <v>0</v>
      </c>
      <c r="H20" s="504"/>
      <c r="J20" s="78">
        <v>12</v>
      </c>
      <c r="K20" s="4">
        <f t="shared" si="1"/>
        <v>0</v>
      </c>
      <c r="CG20" s="131"/>
    </row>
    <row r="21" spans="1:85" ht="12.75">
      <c r="A21" s="238"/>
      <c r="B21" s="196"/>
      <c r="C21" s="196"/>
      <c r="D21" s="490"/>
      <c r="E21" s="490"/>
      <c r="F21" s="490"/>
      <c r="G21" s="244">
        <f t="shared" si="0"/>
        <v>0</v>
      </c>
      <c r="H21" s="504"/>
      <c r="J21" s="78">
        <v>13</v>
      </c>
      <c r="K21" s="4">
        <f t="shared" si="1"/>
        <v>0</v>
      </c>
      <c r="CG21" s="131"/>
    </row>
    <row r="22" spans="1:85" ht="12.75">
      <c r="A22" s="238"/>
      <c r="B22" s="196"/>
      <c r="C22" s="196"/>
      <c r="D22" s="490"/>
      <c r="E22" s="490"/>
      <c r="F22" s="490"/>
      <c r="G22" s="244">
        <f t="shared" si="0"/>
        <v>0</v>
      </c>
      <c r="H22" s="504"/>
      <c r="J22" s="78">
        <v>14</v>
      </c>
      <c r="K22" s="4">
        <f t="shared" si="1"/>
        <v>0</v>
      </c>
      <c r="CG22" s="131"/>
    </row>
    <row r="23" spans="1:85" ht="12.75">
      <c r="A23" s="238"/>
      <c r="B23" s="196"/>
      <c r="C23" s="196"/>
      <c r="D23" s="490"/>
      <c r="E23" s="490"/>
      <c r="F23" s="490"/>
      <c r="G23" s="244">
        <f t="shared" si="0"/>
        <v>0</v>
      </c>
      <c r="H23" s="504"/>
      <c r="J23" s="78">
        <v>15</v>
      </c>
      <c r="K23" s="4">
        <f t="shared" si="1"/>
        <v>0</v>
      </c>
      <c r="CG23" s="131"/>
    </row>
    <row r="24" spans="1:85" ht="12.75">
      <c r="A24" s="238"/>
      <c r="B24" s="196"/>
      <c r="C24" s="196"/>
      <c r="D24" s="490"/>
      <c r="E24" s="490"/>
      <c r="F24" s="490"/>
      <c r="G24" s="244">
        <f t="shared" si="0"/>
        <v>0</v>
      </c>
      <c r="H24" s="504"/>
      <c r="J24" s="4">
        <f>SUM(K9:K23)</f>
        <v>0</v>
      </c>
      <c r="K24" s="4" t="s">
        <v>121</v>
      </c>
      <c r="CG24" s="131"/>
    </row>
    <row r="25" spans="1:85" ht="12.75">
      <c r="A25" s="238"/>
      <c r="B25" s="196"/>
      <c r="C25" s="196"/>
      <c r="D25" s="490"/>
      <c r="E25" s="490"/>
      <c r="F25" s="490"/>
      <c r="G25" s="244">
        <f t="shared" si="0"/>
        <v>0</v>
      </c>
      <c r="H25" s="504"/>
      <c r="CG25" s="131"/>
    </row>
    <row r="26" spans="1:85" ht="12.75">
      <c r="A26" s="238"/>
      <c r="B26" s="196"/>
      <c r="C26" s="196"/>
      <c r="D26" s="490"/>
      <c r="E26" s="490"/>
      <c r="F26" s="490"/>
      <c r="G26" s="244">
        <f t="shared" si="0"/>
        <v>0</v>
      </c>
      <c r="H26" s="504"/>
      <c r="CG26" s="131"/>
    </row>
    <row r="27" spans="1:85" ht="12.75">
      <c r="A27" s="238"/>
      <c r="B27" s="196"/>
      <c r="C27" s="196"/>
      <c r="D27" s="490"/>
      <c r="E27" s="490"/>
      <c r="F27" s="490"/>
      <c r="G27" s="244">
        <f t="shared" si="0"/>
        <v>0</v>
      </c>
      <c r="H27" s="504"/>
      <c r="CG27" s="131"/>
    </row>
    <row r="28" spans="1:85" ht="12.75">
      <c r="A28" s="238"/>
      <c r="B28" s="196"/>
      <c r="C28" s="196"/>
      <c r="D28" s="490"/>
      <c r="E28" s="490"/>
      <c r="F28" s="490"/>
      <c r="G28" s="244">
        <f t="shared" si="0"/>
        <v>0</v>
      </c>
      <c r="H28" s="504"/>
      <c r="CG28" s="131"/>
    </row>
    <row r="29" spans="1:85" ht="12.75">
      <c r="A29" s="238"/>
      <c r="B29" s="196"/>
      <c r="C29" s="196"/>
      <c r="D29" s="490"/>
      <c r="E29" s="490"/>
      <c r="F29" s="490"/>
      <c r="G29" s="244">
        <f t="shared" si="0"/>
        <v>0</v>
      </c>
      <c r="H29" s="504"/>
      <c r="CG29" s="131"/>
    </row>
    <row r="30" spans="1:85" ht="12.75">
      <c r="A30" s="238"/>
      <c r="B30" s="196"/>
      <c r="C30" s="196"/>
      <c r="D30" s="490"/>
      <c r="E30" s="490"/>
      <c r="F30" s="490"/>
      <c r="G30" s="244">
        <f t="shared" si="0"/>
        <v>0</v>
      </c>
      <c r="H30" s="504"/>
      <c r="CG30" s="131"/>
    </row>
    <row r="31" spans="1:85" ht="12.75">
      <c r="A31" s="238"/>
      <c r="B31" s="196"/>
      <c r="C31" s="196"/>
      <c r="D31" s="490"/>
      <c r="E31" s="490"/>
      <c r="F31" s="490"/>
      <c r="G31" s="244">
        <f t="shared" si="0"/>
        <v>0</v>
      </c>
      <c r="H31" s="504"/>
      <c r="CG31" s="131"/>
    </row>
    <row r="32" spans="1:85" ht="12.75">
      <c r="A32" s="238"/>
      <c r="B32" s="196"/>
      <c r="C32" s="196"/>
      <c r="D32" s="490"/>
      <c r="E32" s="490"/>
      <c r="F32" s="490"/>
      <c r="G32" s="244">
        <f t="shared" si="0"/>
        <v>0</v>
      </c>
      <c r="H32" s="504"/>
      <c r="CG32" s="131"/>
    </row>
    <row r="33" spans="1:85" ht="12.75">
      <c r="A33" s="238"/>
      <c r="B33" s="196"/>
      <c r="C33" s="196"/>
      <c r="D33" s="490"/>
      <c r="E33" s="490"/>
      <c r="F33" s="490"/>
      <c r="G33" s="244">
        <f t="shared" si="0"/>
        <v>0</v>
      </c>
      <c r="H33" s="504"/>
      <c r="CG33" s="131"/>
    </row>
    <row r="34" spans="1:85" ht="12.75">
      <c r="A34" s="238"/>
      <c r="B34" s="196"/>
      <c r="C34" s="196"/>
      <c r="D34" s="490"/>
      <c r="E34" s="490"/>
      <c r="F34" s="490"/>
      <c r="G34" s="244">
        <f t="shared" si="0"/>
        <v>0</v>
      </c>
      <c r="H34" s="504"/>
      <c r="CG34" s="131"/>
    </row>
    <row r="35" spans="1:85" ht="12.75">
      <c r="A35" s="238"/>
      <c r="B35" s="196"/>
      <c r="C35" s="196"/>
      <c r="D35" s="490"/>
      <c r="E35" s="490"/>
      <c r="F35" s="490"/>
      <c r="G35" s="244">
        <f t="shared" si="0"/>
        <v>0</v>
      </c>
      <c r="H35" s="504"/>
      <c r="CG35" s="131"/>
    </row>
    <row r="36" spans="1:85" ht="12.75">
      <c r="A36" s="238"/>
      <c r="B36" s="196"/>
      <c r="C36" s="196"/>
      <c r="D36" s="490"/>
      <c r="E36" s="490"/>
      <c r="F36" s="490"/>
      <c r="G36" s="244">
        <f t="shared" si="0"/>
        <v>0</v>
      </c>
      <c r="H36" s="504"/>
      <c r="CG36" s="131"/>
    </row>
    <row r="37" spans="1:85" ht="12.75">
      <c r="A37" s="238"/>
      <c r="B37" s="196"/>
      <c r="C37" s="196"/>
      <c r="D37" s="490"/>
      <c r="E37" s="490"/>
      <c r="F37" s="490"/>
      <c r="G37" s="244">
        <f t="shared" si="0"/>
        <v>0</v>
      </c>
      <c r="H37" s="504"/>
      <c r="CG37" s="131"/>
    </row>
    <row r="38" spans="1:85" ht="12.75">
      <c r="A38" s="238"/>
      <c r="B38" s="196"/>
      <c r="C38" s="196"/>
      <c r="D38" s="490"/>
      <c r="E38" s="490"/>
      <c r="F38" s="490"/>
      <c r="G38" s="244">
        <f t="shared" si="0"/>
        <v>0</v>
      </c>
      <c r="H38" s="504"/>
      <c r="CG38" s="131"/>
    </row>
    <row r="39" spans="1:85" ht="12.75">
      <c r="A39" s="238"/>
      <c r="B39" s="196"/>
      <c r="C39" s="196"/>
      <c r="D39" s="490"/>
      <c r="E39" s="490"/>
      <c r="F39" s="490"/>
      <c r="G39" s="244">
        <f t="shared" si="0"/>
        <v>0</v>
      </c>
      <c r="H39" s="504"/>
      <c r="CG39" s="131"/>
    </row>
    <row r="40" spans="1:85" ht="13.5" thickBot="1">
      <c r="A40" s="273"/>
      <c r="B40" s="203"/>
      <c r="C40" s="203"/>
      <c r="D40" s="241"/>
      <c r="E40" s="241"/>
      <c r="F40" s="506"/>
      <c r="G40" s="244">
        <f t="shared" si="0"/>
        <v>0</v>
      </c>
      <c r="H40" s="504"/>
      <c r="CG40" s="131"/>
    </row>
    <row r="41" spans="1:85" ht="21" customHeight="1" thickBot="1">
      <c r="A41" s="624" t="s">
        <v>111</v>
      </c>
      <c r="B41" s="625"/>
      <c r="C41" s="625"/>
      <c r="D41" s="625"/>
      <c r="E41" s="625"/>
      <c r="F41" s="625"/>
      <c r="G41" s="626"/>
      <c r="H41" s="504"/>
      <c r="CG41" s="131"/>
    </row>
    <row r="42" spans="1:85" ht="57" customHeight="1" thickBot="1">
      <c r="A42" s="514" t="s">
        <v>83</v>
      </c>
      <c r="B42" s="515" t="str">
        <f aca="true" t="shared" si="2" ref="B42:D44">B8</f>
        <v>Vārds, uzvārds</v>
      </c>
      <c r="C42" s="515" t="str">
        <f t="shared" si="2"/>
        <v>Amats</v>
      </c>
      <c r="D42" s="515" t="str">
        <f t="shared" si="2"/>
        <v>Dalība projektā (mēnešu skaits)</v>
      </c>
      <c r="E42" s="515" t="s">
        <v>222</v>
      </c>
      <c r="F42" s="515" t="s">
        <v>178</v>
      </c>
      <c r="G42" s="516">
        <f>SUM(G43:G74)</f>
        <v>0</v>
      </c>
      <c r="H42" s="504"/>
      <c r="CG42" s="131"/>
    </row>
    <row r="43" spans="1:85" ht="12.75">
      <c r="A43" s="517">
        <f>A9</f>
        <v>0</v>
      </c>
      <c r="B43" s="518">
        <f t="shared" si="2"/>
        <v>0</v>
      </c>
      <c r="C43" s="518">
        <f t="shared" si="2"/>
        <v>0</v>
      </c>
      <c r="D43" s="519">
        <f t="shared" si="2"/>
        <v>0</v>
      </c>
      <c r="E43" s="519">
        <f>E9*F9</f>
        <v>0</v>
      </c>
      <c r="F43" s="512"/>
      <c r="G43" s="234">
        <f>ROUND(D43*E43*F43,0)</f>
        <v>0</v>
      </c>
      <c r="H43" s="504"/>
      <c r="CG43" s="131"/>
    </row>
    <row r="44" spans="1:85" ht="12.75">
      <c r="A44" s="520">
        <f>A10</f>
        <v>0</v>
      </c>
      <c r="B44" s="521">
        <f t="shared" si="2"/>
        <v>0</v>
      </c>
      <c r="C44" s="521">
        <f t="shared" si="2"/>
        <v>0</v>
      </c>
      <c r="D44" s="522">
        <f t="shared" si="2"/>
        <v>0</v>
      </c>
      <c r="E44" s="523">
        <f aca="true" t="shared" si="3" ref="E44:E74">E10*F10</f>
        <v>0</v>
      </c>
      <c r="F44" s="511"/>
      <c r="G44" s="244">
        <f>ROUND(D44*E44*F44,0)</f>
        <v>0</v>
      </c>
      <c r="H44" s="504"/>
      <c r="CG44" s="131"/>
    </row>
    <row r="45" spans="1:85" ht="12.75">
      <c r="A45" s="520">
        <f aca="true" t="shared" si="4" ref="A45:D73">A11</f>
        <v>0</v>
      </c>
      <c r="B45" s="521">
        <f t="shared" si="4"/>
        <v>0</v>
      </c>
      <c r="C45" s="521">
        <f t="shared" si="4"/>
        <v>0</v>
      </c>
      <c r="D45" s="522">
        <f t="shared" si="4"/>
        <v>0</v>
      </c>
      <c r="E45" s="523">
        <f t="shared" si="3"/>
        <v>0</v>
      </c>
      <c r="F45" s="511"/>
      <c r="G45" s="244">
        <f aca="true" t="shared" si="5" ref="G45:G73">ROUND(D45*E45*F45,0)</f>
        <v>0</v>
      </c>
      <c r="H45" s="504"/>
      <c r="CG45" s="131"/>
    </row>
    <row r="46" spans="1:85" ht="12.75">
      <c r="A46" s="520">
        <f t="shared" si="4"/>
        <v>0</v>
      </c>
      <c r="B46" s="521">
        <f t="shared" si="4"/>
        <v>0</v>
      </c>
      <c r="C46" s="521">
        <f t="shared" si="4"/>
        <v>0</v>
      </c>
      <c r="D46" s="522">
        <f t="shared" si="4"/>
        <v>0</v>
      </c>
      <c r="E46" s="523">
        <f t="shared" si="3"/>
        <v>0</v>
      </c>
      <c r="F46" s="511"/>
      <c r="G46" s="244">
        <f t="shared" si="5"/>
        <v>0</v>
      </c>
      <c r="H46" s="504"/>
      <c r="CG46" s="131"/>
    </row>
    <row r="47" spans="1:85" ht="12.75">
      <c r="A47" s="520">
        <f t="shared" si="4"/>
        <v>0</v>
      </c>
      <c r="B47" s="521">
        <f t="shared" si="4"/>
        <v>0</v>
      </c>
      <c r="C47" s="521">
        <f t="shared" si="4"/>
        <v>0</v>
      </c>
      <c r="D47" s="522">
        <f t="shared" si="4"/>
        <v>0</v>
      </c>
      <c r="E47" s="523">
        <f t="shared" si="3"/>
        <v>0</v>
      </c>
      <c r="F47" s="511"/>
      <c r="G47" s="244">
        <f t="shared" si="5"/>
        <v>0</v>
      </c>
      <c r="H47" s="504"/>
      <c r="CG47" s="131"/>
    </row>
    <row r="48" spans="1:85" ht="12.75">
      <c r="A48" s="520">
        <f t="shared" si="4"/>
        <v>0</v>
      </c>
      <c r="B48" s="521">
        <f t="shared" si="4"/>
        <v>0</v>
      </c>
      <c r="C48" s="521">
        <f t="shared" si="4"/>
        <v>0</v>
      </c>
      <c r="D48" s="522">
        <f t="shared" si="4"/>
        <v>0</v>
      </c>
      <c r="E48" s="523">
        <f t="shared" si="3"/>
        <v>0</v>
      </c>
      <c r="F48" s="511"/>
      <c r="G48" s="244">
        <f t="shared" si="5"/>
        <v>0</v>
      </c>
      <c r="H48" s="504"/>
      <c r="CG48" s="131"/>
    </row>
    <row r="49" spans="1:85" ht="12.75">
      <c r="A49" s="520">
        <f t="shared" si="4"/>
        <v>0</v>
      </c>
      <c r="B49" s="521">
        <f t="shared" si="4"/>
        <v>0</v>
      </c>
      <c r="C49" s="521">
        <f t="shared" si="4"/>
        <v>0</v>
      </c>
      <c r="D49" s="522">
        <f t="shared" si="4"/>
        <v>0</v>
      </c>
      <c r="E49" s="523">
        <f t="shared" si="3"/>
        <v>0</v>
      </c>
      <c r="F49" s="511"/>
      <c r="G49" s="244">
        <f t="shared" si="5"/>
        <v>0</v>
      </c>
      <c r="H49" s="504"/>
      <c r="CG49" s="131"/>
    </row>
    <row r="50" spans="1:85" ht="12.75">
      <c r="A50" s="520">
        <f t="shared" si="4"/>
        <v>0</v>
      </c>
      <c r="B50" s="521">
        <f t="shared" si="4"/>
        <v>0</v>
      </c>
      <c r="C50" s="521">
        <f t="shared" si="4"/>
        <v>0</v>
      </c>
      <c r="D50" s="522">
        <f t="shared" si="4"/>
        <v>0</v>
      </c>
      <c r="E50" s="523">
        <f t="shared" si="3"/>
        <v>0</v>
      </c>
      <c r="F50" s="511"/>
      <c r="G50" s="244">
        <f t="shared" si="5"/>
        <v>0</v>
      </c>
      <c r="H50" s="504"/>
      <c r="CG50" s="131"/>
    </row>
    <row r="51" spans="1:85" ht="12.75">
      <c r="A51" s="520">
        <f t="shared" si="4"/>
        <v>0</v>
      </c>
      <c r="B51" s="521">
        <f t="shared" si="4"/>
        <v>0</v>
      </c>
      <c r="C51" s="521">
        <f t="shared" si="4"/>
        <v>0</v>
      </c>
      <c r="D51" s="522">
        <f t="shared" si="4"/>
        <v>0</v>
      </c>
      <c r="E51" s="523">
        <f t="shared" si="3"/>
        <v>0</v>
      </c>
      <c r="F51" s="511"/>
      <c r="G51" s="244">
        <f t="shared" si="5"/>
        <v>0</v>
      </c>
      <c r="H51" s="504"/>
      <c r="CG51" s="131"/>
    </row>
    <row r="52" spans="1:85" ht="12.75">
      <c r="A52" s="520">
        <f t="shared" si="4"/>
        <v>0</v>
      </c>
      <c r="B52" s="521">
        <f t="shared" si="4"/>
        <v>0</v>
      </c>
      <c r="C52" s="521">
        <f t="shared" si="4"/>
        <v>0</v>
      </c>
      <c r="D52" s="522">
        <f t="shared" si="4"/>
        <v>0</v>
      </c>
      <c r="E52" s="523">
        <f t="shared" si="3"/>
        <v>0</v>
      </c>
      <c r="F52" s="511"/>
      <c r="G52" s="244">
        <f t="shared" si="5"/>
        <v>0</v>
      </c>
      <c r="H52" s="504"/>
      <c r="CG52" s="131"/>
    </row>
    <row r="53" spans="1:85" ht="12.75">
      <c r="A53" s="520">
        <f t="shared" si="4"/>
        <v>0</v>
      </c>
      <c r="B53" s="521">
        <f t="shared" si="4"/>
        <v>0</v>
      </c>
      <c r="C53" s="521">
        <f t="shared" si="4"/>
        <v>0</v>
      </c>
      <c r="D53" s="522">
        <f t="shared" si="4"/>
        <v>0</v>
      </c>
      <c r="E53" s="523">
        <f t="shared" si="3"/>
        <v>0</v>
      </c>
      <c r="F53" s="511"/>
      <c r="G53" s="244">
        <f t="shared" si="5"/>
        <v>0</v>
      </c>
      <c r="H53" s="504"/>
      <c r="CG53" s="131"/>
    </row>
    <row r="54" spans="1:85" ht="12.75">
      <c r="A54" s="520">
        <f t="shared" si="4"/>
        <v>0</v>
      </c>
      <c r="B54" s="521">
        <f t="shared" si="4"/>
        <v>0</v>
      </c>
      <c r="C54" s="521">
        <f t="shared" si="4"/>
        <v>0</v>
      </c>
      <c r="D54" s="522">
        <f t="shared" si="4"/>
        <v>0</v>
      </c>
      <c r="E54" s="523">
        <f t="shared" si="3"/>
        <v>0</v>
      </c>
      <c r="F54" s="511"/>
      <c r="G54" s="244">
        <f t="shared" si="5"/>
        <v>0</v>
      </c>
      <c r="H54" s="504"/>
      <c r="CG54" s="131"/>
    </row>
    <row r="55" spans="1:85" ht="12.75">
      <c r="A55" s="520">
        <f t="shared" si="4"/>
        <v>0</v>
      </c>
      <c r="B55" s="521">
        <f t="shared" si="4"/>
        <v>0</v>
      </c>
      <c r="C55" s="521">
        <f t="shared" si="4"/>
        <v>0</v>
      </c>
      <c r="D55" s="522">
        <f t="shared" si="4"/>
        <v>0</v>
      </c>
      <c r="E55" s="523">
        <f t="shared" si="3"/>
        <v>0</v>
      </c>
      <c r="F55" s="511"/>
      <c r="G55" s="244">
        <f t="shared" si="5"/>
        <v>0</v>
      </c>
      <c r="H55" s="504"/>
      <c r="CG55" s="131"/>
    </row>
    <row r="56" spans="1:85" ht="12.75">
      <c r="A56" s="520">
        <f t="shared" si="4"/>
        <v>0</v>
      </c>
      <c r="B56" s="521">
        <f t="shared" si="4"/>
        <v>0</v>
      </c>
      <c r="C56" s="521">
        <f t="shared" si="4"/>
        <v>0</v>
      </c>
      <c r="D56" s="522">
        <f t="shared" si="4"/>
        <v>0</v>
      </c>
      <c r="E56" s="523">
        <f t="shared" si="3"/>
        <v>0</v>
      </c>
      <c r="F56" s="511"/>
      <c r="G56" s="244">
        <f t="shared" si="5"/>
        <v>0</v>
      </c>
      <c r="H56" s="504"/>
      <c r="CG56" s="131"/>
    </row>
    <row r="57" spans="1:85" ht="12.75">
      <c r="A57" s="520">
        <f t="shared" si="4"/>
        <v>0</v>
      </c>
      <c r="B57" s="521">
        <f t="shared" si="4"/>
        <v>0</v>
      </c>
      <c r="C57" s="521">
        <f t="shared" si="4"/>
        <v>0</v>
      </c>
      <c r="D57" s="522">
        <f t="shared" si="4"/>
        <v>0</v>
      </c>
      <c r="E57" s="523">
        <f t="shared" si="3"/>
        <v>0</v>
      </c>
      <c r="F57" s="511"/>
      <c r="G57" s="244">
        <f t="shared" si="5"/>
        <v>0</v>
      </c>
      <c r="H57" s="504"/>
      <c r="CG57" s="131"/>
    </row>
    <row r="58" spans="1:85" ht="12.75">
      <c r="A58" s="520">
        <f t="shared" si="4"/>
        <v>0</v>
      </c>
      <c r="B58" s="521">
        <f t="shared" si="4"/>
        <v>0</v>
      </c>
      <c r="C58" s="521">
        <f t="shared" si="4"/>
        <v>0</v>
      </c>
      <c r="D58" s="522">
        <f t="shared" si="4"/>
        <v>0</v>
      </c>
      <c r="E58" s="523">
        <f t="shared" si="3"/>
        <v>0</v>
      </c>
      <c r="F58" s="511"/>
      <c r="G58" s="244">
        <f t="shared" si="5"/>
        <v>0</v>
      </c>
      <c r="H58" s="504"/>
      <c r="CG58" s="131"/>
    </row>
    <row r="59" spans="1:85" ht="12.75">
      <c r="A59" s="520">
        <f t="shared" si="4"/>
        <v>0</v>
      </c>
      <c r="B59" s="521">
        <f t="shared" si="4"/>
        <v>0</v>
      </c>
      <c r="C59" s="521">
        <f t="shared" si="4"/>
        <v>0</v>
      </c>
      <c r="D59" s="522">
        <f t="shared" si="4"/>
        <v>0</v>
      </c>
      <c r="E59" s="523">
        <f t="shared" si="3"/>
        <v>0</v>
      </c>
      <c r="F59" s="511"/>
      <c r="G59" s="244">
        <f t="shared" si="5"/>
        <v>0</v>
      </c>
      <c r="H59" s="504"/>
      <c r="CG59" s="131"/>
    </row>
    <row r="60" spans="1:85" ht="12.75">
      <c r="A60" s="520">
        <f t="shared" si="4"/>
        <v>0</v>
      </c>
      <c r="B60" s="521">
        <f t="shared" si="4"/>
        <v>0</v>
      </c>
      <c r="C60" s="521">
        <f t="shared" si="4"/>
        <v>0</v>
      </c>
      <c r="D60" s="522">
        <f t="shared" si="4"/>
        <v>0</v>
      </c>
      <c r="E60" s="523">
        <f t="shared" si="3"/>
        <v>0</v>
      </c>
      <c r="F60" s="511"/>
      <c r="G60" s="244">
        <f t="shared" si="5"/>
        <v>0</v>
      </c>
      <c r="H60" s="504"/>
      <c r="CG60" s="131"/>
    </row>
    <row r="61" spans="1:85" ht="12.75">
      <c r="A61" s="520">
        <f t="shared" si="4"/>
        <v>0</v>
      </c>
      <c r="B61" s="521">
        <f t="shared" si="4"/>
        <v>0</v>
      </c>
      <c r="C61" s="521">
        <f t="shared" si="4"/>
        <v>0</v>
      </c>
      <c r="D61" s="522">
        <f t="shared" si="4"/>
        <v>0</v>
      </c>
      <c r="E61" s="523">
        <f t="shared" si="3"/>
        <v>0</v>
      </c>
      <c r="F61" s="511"/>
      <c r="G61" s="244">
        <f t="shared" si="5"/>
        <v>0</v>
      </c>
      <c r="H61" s="504"/>
      <c r="CG61" s="131"/>
    </row>
    <row r="62" spans="1:85" ht="12.75">
      <c r="A62" s="520">
        <f t="shared" si="4"/>
        <v>0</v>
      </c>
      <c r="B62" s="521">
        <f t="shared" si="4"/>
        <v>0</v>
      </c>
      <c r="C62" s="521">
        <f t="shared" si="4"/>
        <v>0</v>
      </c>
      <c r="D62" s="522">
        <f t="shared" si="4"/>
        <v>0</v>
      </c>
      <c r="E62" s="523">
        <f t="shared" si="3"/>
        <v>0</v>
      </c>
      <c r="F62" s="511"/>
      <c r="G62" s="244">
        <f t="shared" si="5"/>
        <v>0</v>
      </c>
      <c r="H62" s="504"/>
      <c r="CG62" s="131"/>
    </row>
    <row r="63" spans="1:85" ht="12.75">
      <c r="A63" s="520">
        <f t="shared" si="4"/>
        <v>0</v>
      </c>
      <c r="B63" s="521">
        <f t="shared" si="4"/>
        <v>0</v>
      </c>
      <c r="C63" s="521">
        <f t="shared" si="4"/>
        <v>0</v>
      </c>
      <c r="D63" s="522">
        <f t="shared" si="4"/>
        <v>0</v>
      </c>
      <c r="E63" s="523">
        <f t="shared" si="3"/>
        <v>0</v>
      </c>
      <c r="F63" s="511"/>
      <c r="G63" s="244">
        <f t="shared" si="5"/>
        <v>0</v>
      </c>
      <c r="H63" s="504"/>
      <c r="CG63" s="131"/>
    </row>
    <row r="64" spans="1:85" ht="12.75">
      <c r="A64" s="520">
        <f t="shared" si="4"/>
        <v>0</v>
      </c>
      <c r="B64" s="521">
        <f t="shared" si="4"/>
        <v>0</v>
      </c>
      <c r="C64" s="521">
        <f t="shared" si="4"/>
        <v>0</v>
      </c>
      <c r="D64" s="522">
        <f t="shared" si="4"/>
        <v>0</v>
      </c>
      <c r="E64" s="523">
        <f t="shared" si="3"/>
        <v>0</v>
      </c>
      <c r="F64" s="511"/>
      <c r="G64" s="244">
        <f t="shared" si="5"/>
        <v>0</v>
      </c>
      <c r="H64" s="504"/>
      <c r="CG64" s="131"/>
    </row>
    <row r="65" spans="1:85" ht="12.75">
      <c r="A65" s="520">
        <f t="shared" si="4"/>
        <v>0</v>
      </c>
      <c r="B65" s="521">
        <f t="shared" si="4"/>
        <v>0</v>
      </c>
      <c r="C65" s="521">
        <f t="shared" si="4"/>
        <v>0</v>
      </c>
      <c r="D65" s="522">
        <f t="shared" si="4"/>
        <v>0</v>
      </c>
      <c r="E65" s="523">
        <f t="shared" si="3"/>
        <v>0</v>
      </c>
      <c r="F65" s="511"/>
      <c r="G65" s="244">
        <f t="shared" si="5"/>
        <v>0</v>
      </c>
      <c r="H65" s="504"/>
      <c r="CG65" s="131"/>
    </row>
    <row r="66" spans="1:85" ht="12.75">
      <c r="A66" s="520">
        <f t="shared" si="4"/>
        <v>0</v>
      </c>
      <c r="B66" s="521">
        <f t="shared" si="4"/>
        <v>0</v>
      </c>
      <c r="C66" s="521">
        <f t="shared" si="4"/>
        <v>0</v>
      </c>
      <c r="D66" s="522">
        <f t="shared" si="4"/>
        <v>0</v>
      </c>
      <c r="E66" s="523">
        <f t="shared" si="3"/>
        <v>0</v>
      </c>
      <c r="F66" s="511"/>
      <c r="G66" s="244">
        <f t="shared" si="5"/>
        <v>0</v>
      </c>
      <c r="H66" s="504"/>
      <c r="CG66" s="131"/>
    </row>
    <row r="67" spans="1:85" ht="12.75">
      <c r="A67" s="520">
        <f t="shared" si="4"/>
        <v>0</v>
      </c>
      <c r="B67" s="521">
        <f t="shared" si="4"/>
        <v>0</v>
      </c>
      <c r="C67" s="521">
        <f t="shared" si="4"/>
        <v>0</v>
      </c>
      <c r="D67" s="522">
        <f t="shared" si="4"/>
        <v>0</v>
      </c>
      <c r="E67" s="523">
        <f t="shared" si="3"/>
        <v>0</v>
      </c>
      <c r="F67" s="511"/>
      <c r="G67" s="244">
        <f t="shared" si="5"/>
        <v>0</v>
      </c>
      <c r="H67" s="504"/>
      <c r="CG67" s="131"/>
    </row>
    <row r="68" spans="1:85" ht="12.75">
      <c r="A68" s="520">
        <f t="shared" si="4"/>
        <v>0</v>
      </c>
      <c r="B68" s="521">
        <f t="shared" si="4"/>
        <v>0</v>
      </c>
      <c r="C68" s="521">
        <f t="shared" si="4"/>
        <v>0</v>
      </c>
      <c r="D68" s="522">
        <f t="shared" si="4"/>
        <v>0</v>
      </c>
      <c r="E68" s="523">
        <f t="shared" si="3"/>
        <v>0</v>
      </c>
      <c r="F68" s="511"/>
      <c r="G68" s="244">
        <f t="shared" si="5"/>
        <v>0</v>
      </c>
      <c r="H68" s="504"/>
      <c r="CG68" s="131"/>
    </row>
    <row r="69" spans="1:85" ht="12.75">
      <c r="A69" s="520">
        <f t="shared" si="4"/>
        <v>0</v>
      </c>
      <c r="B69" s="521">
        <f t="shared" si="4"/>
        <v>0</v>
      </c>
      <c r="C69" s="521">
        <f t="shared" si="4"/>
        <v>0</v>
      </c>
      <c r="D69" s="522">
        <f t="shared" si="4"/>
        <v>0</v>
      </c>
      <c r="E69" s="523">
        <f t="shared" si="3"/>
        <v>0</v>
      </c>
      <c r="F69" s="511"/>
      <c r="G69" s="244">
        <f t="shared" si="5"/>
        <v>0</v>
      </c>
      <c r="H69" s="504"/>
      <c r="CG69" s="131"/>
    </row>
    <row r="70" spans="1:85" ht="12.75">
      <c r="A70" s="520">
        <f t="shared" si="4"/>
        <v>0</v>
      </c>
      <c r="B70" s="521">
        <f t="shared" si="4"/>
        <v>0</v>
      </c>
      <c r="C70" s="521">
        <f t="shared" si="4"/>
        <v>0</v>
      </c>
      <c r="D70" s="522">
        <f t="shared" si="4"/>
        <v>0</v>
      </c>
      <c r="E70" s="523">
        <f t="shared" si="3"/>
        <v>0</v>
      </c>
      <c r="F70" s="511"/>
      <c r="G70" s="244">
        <f t="shared" si="5"/>
        <v>0</v>
      </c>
      <c r="H70" s="504"/>
      <c r="CG70" s="131"/>
    </row>
    <row r="71" spans="1:85" ht="12.75">
      <c r="A71" s="520">
        <f t="shared" si="4"/>
        <v>0</v>
      </c>
      <c r="B71" s="521">
        <f t="shared" si="4"/>
        <v>0</v>
      </c>
      <c r="C71" s="521">
        <f t="shared" si="4"/>
        <v>0</v>
      </c>
      <c r="D71" s="522">
        <f t="shared" si="4"/>
        <v>0</v>
      </c>
      <c r="E71" s="523">
        <f t="shared" si="3"/>
        <v>0</v>
      </c>
      <c r="F71" s="511"/>
      <c r="G71" s="244">
        <f t="shared" si="5"/>
        <v>0</v>
      </c>
      <c r="H71" s="504"/>
      <c r="CG71" s="131"/>
    </row>
    <row r="72" spans="1:85" ht="12.75">
      <c r="A72" s="520">
        <f>A38</f>
        <v>0</v>
      </c>
      <c r="B72" s="521">
        <f>B38</f>
        <v>0</v>
      </c>
      <c r="C72" s="521">
        <f>C38</f>
        <v>0</v>
      </c>
      <c r="D72" s="522">
        <f>D38</f>
        <v>0</v>
      </c>
      <c r="E72" s="523">
        <f t="shared" si="3"/>
        <v>0</v>
      </c>
      <c r="F72" s="511"/>
      <c r="G72" s="244">
        <f t="shared" si="5"/>
        <v>0</v>
      </c>
      <c r="H72" s="504"/>
      <c r="CG72" s="131"/>
    </row>
    <row r="73" spans="1:85" ht="12.75">
      <c r="A73" s="520">
        <f t="shared" si="4"/>
        <v>0</v>
      </c>
      <c r="B73" s="521">
        <f t="shared" si="4"/>
        <v>0</v>
      </c>
      <c r="C73" s="521">
        <f t="shared" si="4"/>
        <v>0</v>
      </c>
      <c r="D73" s="522">
        <f t="shared" si="4"/>
        <v>0</v>
      </c>
      <c r="E73" s="523">
        <f t="shared" si="3"/>
        <v>0</v>
      </c>
      <c r="F73" s="511"/>
      <c r="G73" s="244">
        <f t="shared" si="5"/>
        <v>0</v>
      </c>
      <c r="H73" s="504"/>
      <c r="CG73" s="131"/>
    </row>
    <row r="74" spans="1:85" ht="13.5" thickBot="1">
      <c r="A74" s="524">
        <f>A40</f>
        <v>0</v>
      </c>
      <c r="B74" s="525">
        <f>B40</f>
        <v>0</v>
      </c>
      <c r="C74" s="525">
        <f>C40</f>
        <v>0</v>
      </c>
      <c r="D74" s="526">
        <f>D40</f>
        <v>0</v>
      </c>
      <c r="E74" s="527">
        <f t="shared" si="3"/>
        <v>0</v>
      </c>
      <c r="F74" s="528"/>
      <c r="G74" s="245">
        <f>ROUND(D74*E74*F74,0)</f>
        <v>0</v>
      </c>
      <c r="H74" s="504"/>
      <c r="CG74" s="131"/>
    </row>
    <row r="75" spans="1:85" ht="12.75">
      <c r="A75" s="438"/>
      <c r="B75" s="208"/>
      <c r="C75" s="208"/>
      <c r="D75" s="508"/>
      <c r="E75" s="508"/>
      <c r="F75" s="509"/>
      <c r="G75" s="510"/>
      <c r="H75" s="504"/>
      <c r="CG75" s="131"/>
    </row>
    <row r="76" ht="12.75">
      <c r="G76" s="185"/>
    </row>
    <row r="77" spans="1:7" ht="39.75" customHeight="1">
      <c r="A77" s="627" t="s">
        <v>202</v>
      </c>
      <c r="B77" s="628"/>
      <c r="C77" s="628"/>
      <c r="D77" s="628"/>
      <c r="E77" s="628"/>
      <c r="F77" s="628"/>
      <c r="G77" s="629"/>
    </row>
    <row r="78" spans="1:7" ht="30.75" customHeight="1">
      <c r="A78" s="627" t="s">
        <v>196</v>
      </c>
      <c r="B78" s="628"/>
      <c r="C78" s="628"/>
      <c r="D78" s="628"/>
      <c r="E78" s="628"/>
      <c r="F78" s="628"/>
      <c r="G78" s="629"/>
    </row>
    <row r="79" ht="12.75">
      <c r="G79" s="185"/>
    </row>
    <row r="80" spans="1:7" ht="15" customHeight="1">
      <c r="A80" s="627" t="s">
        <v>131</v>
      </c>
      <c r="B80" s="628"/>
      <c r="C80" s="628"/>
      <c r="D80" s="628"/>
      <c r="E80" s="628"/>
      <c r="F80" s="628"/>
      <c r="G80" s="629"/>
    </row>
    <row r="81" spans="2:7" ht="15.75" customHeight="1" thickBot="1">
      <c r="B81" s="246"/>
      <c r="C81" s="246"/>
      <c r="D81" s="246"/>
      <c r="E81" s="246"/>
      <c r="F81" s="246"/>
      <c r="G81" s="246"/>
    </row>
    <row r="82" spans="1:7" ht="12.75">
      <c r="A82" s="247"/>
      <c r="B82" s="248" t="s">
        <v>193</v>
      </c>
      <c r="C82" s="248" t="s">
        <v>192</v>
      </c>
      <c r="D82" s="249" t="s">
        <v>84</v>
      </c>
      <c r="E82" s="250"/>
      <c r="F82" s="250"/>
      <c r="G82" s="250"/>
    </row>
    <row r="83" spans="1:7" ht="15.75" customHeight="1">
      <c r="A83" s="251" t="s">
        <v>0</v>
      </c>
      <c r="B83" s="252">
        <v>1100</v>
      </c>
      <c r="C83" s="252" t="s">
        <v>110</v>
      </c>
      <c r="D83" s="253">
        <f>G8</f>
        <v>0</v>
      </c>
      <c r="E83" s="250"/>
      <c r="F83" s="250"/>
      <c r="G83" s="250"/>
    </row>
    <row r="84" spans="1:7" ht="13.5" thickBot="1">
      <c r="A84" s="254" t="s">
        <v>0</v>
      </c>
      <c r="B84" s="171">
        <v>1200</v>
      </c>
      <c r="C84" s="171" t="s">
        <v>111</v>
      </c>
      <c r="D84" s="255">
        <f>G42</f>
        <v>0</v>
      </c>
      <c r="E84" s="250"/>
      <c r="F84" s="250"/>
      <c r="G84" s="250"/>
    </row>
    <row r="85" spans="3:7" ht="24.75" customHeight="1" thickBot="1">
      <c r="C85" s="250"/>
      <c r="D85" s="250"/>
      <c r="E85" s="250"/>
      <c r="F85" s="250"/>
      <c r="G85" s="250"/>
    </row>
    <row r="86" spans="3:7" ht="12.75" customHeight="1">
      <c r="C86" s="632" t="s">
        <v>247</v>
      </c>
      <c r="D86" s="632"/>
      <c r="E86" s="633"/>
      <c r="F86" s="555"/>
      <c r="G86" s="250"/>
    </row>
    <row r="87" spans="3:7" ht="18" customHeight="1">
      <c r="C87" s="632"/>
      <c r="D87" s="632"/>
      <c r="E87" s="633"/>
      <c r="F87" s="556">
        <v>0.2409</v>
      </c>
      <c r="G87" s="250"/>
    </row>
    <row r="88" spans="3:7" ht="12.75">
      <c r="C88" s="632"/>
      <c r="D88" s="632"/>
      <c r="E88" s="633"/>
      <c r="F88" s="556">
        <v>0.2359</v>
      </c>
      <c r="G88" s="250"/>
    </row>
    <row r="89" spans="3:7" ht="18.75" customHeight="1">
      <c r="C89" s="632"/>
      <c r="D89" s="632"/>
      <c r="E89" s="633"/>
      <c r="F89" s="556">
        <v>0.2068</v>
      </c>
      <c r="G89" s="250"/>
    </row>
    <row r="90" spans="3:7" ht="18.75" customHeight="1">
      <c r="C90" s="632"/>
      <c r="D90" s="632"/>
      <c r="E90" s="633"/>
      <c r="F90" s="556">
        <v>0.2235</v>
      </c>
      <c r="G90" s="250"/>
    </row>
    <row r="91" spans="3:7" ht="12.75">
      <c r="C91" s="250"/>
      <c r="D91" s="250"/>
      <c r="E91" s="558"/>
      <c r="F91" s="556">
        <v>0.3309</v>
      </c>
      <c r="G91" s="250"/>
    </row>
    <row r="92" spans="3:7" ht="30" customHeight="1">
      <c r="C92" s="250"/>
      <c r="D92" s="250"/>
      <c r="E92" s="558"/>
      <c r="F92" s="556">
        <v>0.37</v>
      </c>
      <c r="G92" s="250"/>
    </row>
    <row r="93" spans="3:6" ht="13.5" thickBot="1">
      <c r="C93" s="250"/>
      <c r="D93" s="250"/>
      <c r="E93" s="558"/>
      <c r="F93" s="557">
        <v>0.11</v>
      </c>
    </row>
    <row r="94" ht="12.75">
      <c r="F94" s="78"/>
    </row>
    <row r="95" ht="12.75">
      <c r="F95" s="78"/>
    </row>
  </sheetData>
  <sheetProtection password="8E49" sheet="1" formatCells="0" formatColumns="0" formatRows="0"/>
  <mergeCells count="12">
    <mergeCell ref="A41:G41"/>
    <mergeCell ref="A77:G77"/>
    <mergeCell ref="A78:G78"/>
    <mergeCell ref="A80:G80"/>
    <mergeCell ref="B5:F5"/>
    <mergeCell ref="C86:E90"/>
    <mergeCell ref="M6:M14"/>
    <mergeCell ref="A7:G7"/>
    <mergeCell ref="A1:G1"/>
    <mergeCell ref="A2:G2"/>
    <mergeCell ref="A3:G3"/>
    <mergeCell ref="B6:F6"/>
  </mergeCells>
  <dataValidations count="3">
    <dataValidation type="list" allowBlank="1" showInputMessage="1" showErrorMessage="1" sqref="A9:A40 A43:A75">
      <formula1>$J$9:$J$23</formula1>
    </dataValidation>
    <dataValidation type="list" allowBlank="1" showInputMessage="1" showErrorMessage="1" sqref="H41:H75">
      <formula1>'A Personāls'!#REF!</formula1>
    </dataValidation>
    <dataValidation type="list" allowBlank="1" showInputMessage="1" showErrorMessage="1" sqref="F43:F74">
      <formula1>$F$86:$F$93</formula1>
    </dataValidation>
  </dataValidations>
  <hyperlinks>
    <hyperlink ref="A5" location="'Kopējais budžets'!A1" display="A"/>
  </hyperlinks>
  <printOptions horizontalCentered="1"/>
  <pageMargins left="0.5905511811023623" right="0.3937007874015748" top="0.7874015748031497" bottom="0.7874015748031497" header="0.5118110236220472" footer="0.31496062992125984"/>
  <pageSetup horizontalDpi="600" verticalDpi="600" orientation="portrait" paperSize="9" scale="88" r:id="rId1"/>
  <headerFooter alignWithMargins="0">
    <oddHeader>&amp;R&amp;D</oddHeader>
    <oddFooter>&amp;R5.4. Personāla izmaksas
____</oddFooter>
  </headerFooter>
</worksheet>
</file>

<file path=xl/worksheets/sheet5.xml><?xml version="1.0" encoding="utf-8"?>
<worksheet xmlns="http://schemas.openxmlformats.org/spreadsheetml/2006/main" xmlns:r="http://schemas.openxmlformats.org/officeDocument/2006/relationships">
  <dimension ref="A1:N63"/>
  <sheetViews>
    <sheetView view="pageBreakPreview" zoomScaleSheetLayoutView="100" zoomScalePageLayoutView="0" workbookViewId="0" topLeftCell="A1">
      <selection activeCell="H19" sqref="H18:H19"/>
    </sheetView>
  </sheetViews>
  <sheetFormatPr defaultColWidth="9.140625" defaultRowHeight="12.75"/>
  <cols>
    <col min="1" max="1" width="8.28125" style="4" customWidth="1"/>
    <col min="2" max="2" width="19.00390625" style="4" customWidth="1"/>
    <col min="3" max="3" width="19.57421875" style="4" customWidth="1"/>
    <col min="4" max="5" width="9.140625" style="4" customWidth="1"/>
    <col min="6" max="6" width="17.140625" style="4" customWidth="1"/>
    <col min="7" max="7" width="10.421875" style="4" customWidth="1"/>
    <col min="8" max="8" width="8.57421875" style="484" customWidth="1"/>
    <col min="9" max="9" width="10.8515625" style="4" hidden="1" customWidth="1"/>
    <col min="10" max="12" width="9.140625" style="4" hidden="1" customWidth="1"/>
    <col min="13" max="13" width="9.140625" style="4" customWidth="1"/>
    <col min="14" max="14" width="38.140625" style="4" customWidth="1"/>
    <col min="15" max="16384" width="9.140625" style="4" customWidth="1"/>
  </cols>
  <sheetData>
    <row r="1" spans="1:7" ht="12.75">
      <c r="A1" s="586" t="str">
        <f>'Kopējais budžets'!A1:D1</f>
        <v>Izvēlēties fondu</v>
      </c>
      <c r="B1" s="619"/>
      <c r="C1" s="587"/>
      <c r="D1" s="587"/>
      <c r="E1" s="587"/>
      <c r="F1" s="587"/>
      <c r="G1" s="588"/>
    </row>
    <row r="2" spans="1:13" ht="22.5" customHeight="1">
      <c r="A2" s="589" t="str">
        <f>'Kopējais budžets'!A2:D2</f>
        <v>Projekta nosaukums</v>
      </c>
      <c r="B2" s="620"/>
      <c r="C2" s="590"/>
      <c r="D2" s="590"/>
      <c r="E2" s="590"/>
      <c r="F2" s="590"/>
      <c r="G2" s="591"/>
      <c r="K2" s="78" t="s">
        <v>120</v>
      </c>
      <c r="L2" s="224"/>
      <c r="M2" s="224"/>
    </row>
    <row r="3" spans="1:13" ht="12.75">
      <c r="A3" s="592" t="str">
        <f>'Kopējais budžets'!A3:D3</f>
        <v>Projekta iesniedzēja nosaukums</v>
      </c>
      <c r="B3" s="621"/>
      <c r="C3" s="593"/>
      <c r="D3" s="593"/>
      <c r="E3" s="593"/>
      <c r="F3" s="593"/>
      <c r="G3" s="594"/>
      <c r="K3" s="78" t="s">
        <v>223</v>
      </c>
      <c r="L3" s="224"/>
      <c r="M3" s="224"/>
    </row>
    <row r="4" ht="13.5" thickBot="1">
      <c r="K4" s="4" t="s">
        <v>108</v>
      </c>
    </row>
    <row r="5" spans="1:8" ht="13.5" thickBot="1">
      <c r="A5" s="228" t="s">
        <v>1</v>
      </c>
      <c r="B5" s="584" t="s">
        <v>169</v>
      </c>
      <c r="C5" s="630"/>
      <c r="D5" s="630"/>
      <c r="E5" s="630"/>
      <c r="F5" s="631"/>
      <c r="G5" s="256" t="s">
        <v>234</v>
      </c>
      <c r="H5" s="485"/>
    </row>
    <row r="6" spans="1:14" ht="13.5" thickBot="1">
      <c r="A6" s="257"/>
      <c r="B6" s="230"/>
      <c r="C6" s="651"/>
      <c r="D6" s="652"/>
      <c r="E6" s="652"/>
      <c r="F6" s="230"/>
      <c r="G6" s="225">
        <f>G9+G28+G17+G39</f>
        <v>0</v>
      </c>
      <c r="K6" s="131">
        <v>0.21</v>
      </c>
      <c r="L6" s="131">
        <v>1.21</v>
      </c>
      <c r="M6" s="131"/>
      <c r="N6" s="634" t="s">
        <v>207</v>
      </c>
    </row>
    <row r="7" spans="7:14" ht="9.75" customHeight="1" thickBot="1">
      <c r="G7" s="259"/>
      <c r="H7" s="485"/>
      <c r="I7" s="260"/>
      <c r="K7" s="4">
        <f>L7*K6/L6</f>
        <v>0</v>
      </c>
      <c r="L7" s="4">
        <f>SUMIF(H10:H16,K3,G10:G16)+SUMIF(H29:H38,K3,G29:G38)</f>
        <v>0</v>
      </c>
      <c r="N7" s="635"/>
    </row>
    <row r="8" spans="1:14" ht="33" customHeight="1" thickBot="1">
      <c r="A8" s="59" t="s">
        <v>83</v>
      </c>
      <c r="B8" s="243" t="s">
        <v>47</v>
      </c>
      <c r="C8" s="243" t="s">
        <v>137</v>
      </c>
      <c r="D8" s="243" t="s">
        <v>29</v>
      </c>
      <c r="E8" s="243" t="s">
        <v>30</v>
      </c>
      <c r="F8" s="243" t="s">
        <v>130</v>
      </c>
      <c r="G8" s="261" t="s">
        <v>31</v>
      </c>
      <c r="K8" s="4">
        <f>L8*K6/L6</f>
        <v>0</v>
      </c>
      <c r="L8" s="4">
        <f>SUMIF(H40:H50,K3,G40:G50)+SUMIF(H18:H27,K3,G18:G27)</f>
        <v>0</v>
      </c>
      <c r="N8" s="635"/>
    </row>
    <row r="9" spans="1:14" ht="13.5" thickBot="1">
      <c r="A9" s="639" t="s">
        <v>112</v>
      </c>
      <c r="B9" s="640"/>
      <c r="C9" s="640"/>
      <c r="D9" s="640"/>
      <c r="E9" s="640"/>
      <c r="F9" s="640"/>
      <c r="G9" s="262">
        <f>SUM(G10:G16)</f>
        <v>0</v>
      </c>
      <c r="H9" s="483"/>
      <c r="I9" s="4">
        <v>1</v>
      </c>
      <c r="J9" s="4">
        <f aca="true" t="shared" si="0" ref="J9:J23">SUMIF($A$10:$A$16,I9,$G$10:$G$16)+SUMIF($A$18:$A$27,I9,$G$18:$G$27)+SUMIF($A$29:$A$38,I9,$G$29:$G$38)+SUMIF($A$40:$A$50,I9,$G$40:$G$50)</f>
        <v>0</v>
      </c>
      <c r="N9" s="635"/>
    </row>
    <row r="10" spans="1:14" ht="12" customHeight="1">
      <c r="A10" s="231"/>
      <c r="B10" s="263"/>
      <c r="C10" s="263"/>
      <c r="D10" s="264"/>
      <c r="E10" s="265"/>
      <c r="F10" s="266"/>
      <c r="G10" s="267">
        <f>ROUND(D10*E10,2)</f>
        <v>0</v>
      </c>
      <c r="H10" s="483" t="s">
        <v>120</v>
      </c>
      <c r="I10" s="4">
        <v>2</v>
      </c>
      <c r="J10" s="4">
        <f t="shared" si="0"/>
        <v>0</v>
      </c>
      <c r="N10" s="635"/>
    </row>
    <row r="11" spans="1:14" ht="12" customHeight="1">
      <c r="A11" s="238"/>
      <c r="B11" s="269"/>
      <c r="C11" s="270"/>
      <c r="D11" s="271"/>
      <c r="E11" s="271"/>
      <c r="F11" s="272"/>
      <c r="G11" s="144">
        <f aca="true" t="shared" si="1" ref="G11:G16">ROUND(D11*E11,0)</f>
        <v>0</v>
      </c>
      <c r="H11" s="483" t="s">
        <v>120</v>
      </c>
      <c r="I11" s="4">
        <v>3</v>
      </c>
      <c r="J11" s="4">
        <f t="shared" si="0"/>
        <v>0</v>
      </c>
      <c r="N11" s="635"/>
    </row>
    <row r="12" spans="1:14" ht="12" customHeight="1">
      <c r="A12" s="238"/>
      <c r="B12" s="269"/>
      <c r="C12" s="270"/>
      <c r="D12" s="271"/>
      <c r="E12" s="271"/>
      <c r="F12" s="272"/>
      <c r="G12" s="144">
        <f t="shared" si="1"/>
        <v>0</v>
      </c>
      <c r="H12" s="483" t="s">
        <v>120</v>
      </c>
      <c r="I12" s="4">
        <v>4</v>
      </c>
      <c r="J12" s="4">
        <f t="shared" si="0"/>
        <v>0</v>
      </c>
      <c r="N12" s="635"/>
    </row>
    <row r="13" spans="1:14" ht="12" customHeight="1">
      <c r="A13" s="238"/>
      <c r="B13" s="269"/>
      <c r="C13" s="269"/>
      <c r="D13" s="271"/>
      <c r="E13" s="271"/>
      <c r="F13" s="272"/>
      <c r="G13" s="144">
        <f t="shared" si="1"/>
        <v>0</v>
      </c>
      <c r="H13" s="483" t="s">
        <v>120</v>
      </c>
      <c r="I13" s="4">
        <v>5</v>
      </c>
      <c r="J13" s="4">
        <f t="shared" si="0"/>
        <v>0</v>
      </c>
      <c r="N13" s="635"/>
    </row>
    <row r="14" spans="1:14" ht="12" customHeight="1">
      <c r="A14" s="238"/>
      <c r="B14" s="269"/>
      <c r="C14" s="270"/>
      <c r="D14" s="271"/>
      <c r="E14" s="271"/>
      <c r="F14" s="272"/>
      <c r="G14" s="144">
        <f t="shared" si="1"/>
        <v>0</v>
      </c>
      <c r="H14" s="483" t="s">
        <v>120</v>
      </c>
      <c r="I14" s="4">
        <v>6</v>
      </c>
      <c r="J14" s="4">
        <f t="shared" si="0"/>
        <v>0</v>
      </c>
      <c r="N14" s="635"/>
    </row>
    <row r="15" spans="1:14" ht="12" customHeight="1">
      <c r="A15" s="238"/>
      <c r="B15" s="269"/>
      <c r="C15" s="270"/>
      <c r="D15" s="271"/>
      <c r="E15" s="271"/>
      <c r="F15" s="272"/>
      <c r="G15" s="144">
        <f t="shared" si="1"/>
        <v>0</v>
      </c>
      <c r="H15" s="483" t="s">
        <v>120</v>
      </c>
      <c r="I15" s="4">
        <v>7</v>
      </c>
      <c r="J15" s="4">
        <f t="shared" si="0"/>
        <v>0</v>
      </c>
      <c r="N15" s="635"/>
    </row>
    <row r="16" spans="1:14" ht="12" customHeight="1" thickBot="1">
      <c r="A16" s="332"/>
      <c r="B16" s="471"/>
      <c r="C16" s="471"/>
      <c r="D16" s="289"/>
      <c r="E16" s="289"/>
      <c r="F16" s="290"/>
      <c r="G16" s="144">
        <f t="shared" si="1"/>
        <v>0</v>
      </c>
      <c r="H16" s="483" t="s">
        <v>120</v>
      </c>
      <c r="I16" s="4">
        <v>8</v>
      </c>
      <c r="J16" s="4">
        <f t="shared" si="0"/>
        <v>0</v>
      </c>
      <c r="N16" s="635"/>
    </row>
    <row r="17" spans="1:14" ht="12" customHeight="1" thickBot="1">
      <c r="A17" s="646" t="s">
        <v>215</v>
      </c>
      <c r="B17" s="647"/>
      <c r="C17" s="647"/>
      <c r="D17" s="647"/>
      <c r="E17" s="647"/>
      <c r="F17" s="647"/>
      <c r="G17" s="291">
        <f>SUM(G18:G27)</f>
        <v>0</v>
      </c>
      <c r="H17" s="483"/>
      <c r="I17" s="4">
        <v>9</v>
      </c>
      <c r="J17" s="4">
        <f t="shared" si="0"/>
        <v>0</v>
      </c>
      <c r="N17" s="635"/>
    </row>
    <row r="18" spans="1:14" ht="12" customHeight="1">
      <c r="A18" s="235"/>
      <c r="B18" s="472"/>
      <c r="C18" s="281"/>
      <c r="D18" s="282"/>
      <c r="E18" s="282"/>
      <c r="F18" s="283"/>
      <c r="G18" s="284">
        <f>ROUND(D18*E18,0)</f>
        <v>0</v>
      </c>
      <c r="H18" s="483" t="s">
        <v>120</v>
      </c>
      <c r="I18" s="4">
        <v>10</v>
      </c>
      <c r="J18" s="4">
        <f t="shared" si="0"/>
        <v>0</v>
      </c>
      <c r="N18" s="635"/>
    </row>
    <row r="19" spans="1:14" ht="12" customHeight="1">
      <c r="A19" s="238"/>
      <c r="B19" s="269"/>
      <c r="C19" s="270"/>
      <c r="D19" s="271"/>
      <c r="E19" s="271"/>
      <c r="F19" s="272"/>
      <c r="G19" s="284">
        <f aca="true" t="shared" si="2" ref="G19:G27">ROUND(D19*E19,0)</f>
        <v>0</v>
      </c>
      <c r="H19" s="483" t="s">
        <v>120</v>
      </c>
      <c r="I19" s="4">
        <v>11</v>
      </c>
      <c r="J19" s="4">
        <f t="shared" si="0"/>
        <v>0</v>
      </c>
      <c r="N19" s="635"/>
    </row>
    <row r="20" spans="1:14" ht="12" customHeight="1">
      <c r="A20" s="238"/>
      <c r="B20" s="269"/>
      <c r="C20" s="270"/>
      <c r="D20" s="271"/>
      <c r="E20" s="271"/>
      <c r="F20" s="272"/>
      <c r="G20" s="284">
        <f t="shared" si="2"/>
        <v>0</v>
      </c>
      <c r="H20" s="483" t="s">
        <v>120</v>
      </c>
      <c r="I20" s="4">
        <v>12</v>
      </c>
      <c r="J20" s="4">
        <f t="shared" si="0"/>
        <v>0</v>
      </c>
      <c r="N20" s="635"/>
    </row>
    <row r="21" spans="1:14" ht="12" customHeight="1">
      <c r="A21" s="238"/>
      <c r="B21" s="269"/>
      <c r="C21" s="270"/>
      <c r="D21" s="271"/>
      <c r="E21" s="271"/>
      <c r="F21" s="272"/>
      <c r="G21" s="284">
        <f t="shared" si="2"/>
        <v>0</v>
      </c>
      <c r="H21" s="483" t="s">
        <v>120</v>
      </c>
      <c r="I21" s="4">
        <v>13</v>
      </c>
      <c r="J21" s="4">
        <f t="shared" si="0"/>
        <v>0</v>
      </c>
      <c r="N21" s="635"/>
    </row>
    <row r="22" spans="1:14" ht="12" customHeight="1">
      <c r="A22" s="238"/>
      <c r="B22" s="269"/>
      <c r="C22" s="270"/>
      <c r="D22" s="271"/>
      <c r="E22" s="271"/>
      <c r="F22" s="272"/>
      <c r="G22" s="284">
        <f t="shared" si="2"/>
        <v>0</v>
      </c>
      <c r="H22" s="483" t="s">
        <v>120</v>
      </c>
      <c r="I22" s="4">
        <v>14</v>
      </c>
      <c r="J22" s="4">
        <f t="shared" si="0"/>
        <v>0</v>
      </c>
      <c r="N22" s="635"/>
    </row>
    <row r="23" spans="1:14" ht="12" customHeight="1">
      <c r="A23" s="238"/>
      <c r="B23" s="269"/>
      <c r="C23" s="270"/>
      <c r="D23" s="271"/>
      <c r="E23" s="271"/>
      <c r="F23" s="272"/>
      <c r="G23" s="284">
        <f t="shared" si="2"/>
        <v>0</v>
      </c>
      <c r="H23" s="483" t="s">
        <v>120</v>
      </c>
      <c r="I23" s="4">
        <v>15</v>
      </c>
      <c r="J23" s="4">
        <f t="shared" si="0"/>
        <v>0</v>
      </c>
      <c r="N23" s="635"/>
    </row>
    <row r="24" spans="1:14" ht="12" customHeight="1">
      <c r="A24" s="238"/>
      <c r="B24" s="269"/>
      <c r="C24" s="270"/>
      <c r="D24" s="271"/>
      <c r="E24" s="271"/>
      <c r="F24" s="272"/>
      <c r="G24" s="284">
        <f t="shared" si="2"/>
        <v>0</v>
      </c>
      <c r="H24" s="483" t="s">
        <v>120</v>
      </c>
      <c r="I24" s="4">
        <f>SUM(J9:J23)</f>
        <v>0</v>
      </c>
      <c r="J24" s="4" t="s">
        <v>121</v>
      </c>
      <c r="N24" s="635"/>
    </row>
    <row r="25" spans="1:14" ht="12" customHeight="1">
      <c r="A25" s="238"/>
      <c r="B25" s="269"/>
      <c r="C25" s="270"/>
      <c r="D25" s="271"/>
      <c r="E25" s="271"/>
      <c r="F25" s="272"/>
      <c r="G25" s="284">
        <f t="shared" si="2"/>
        <v>0</v>
      </c>
      <c r="H25" s="483" t="s">
        <v>120</v>
      </c>
      <c r="N25" s="635"/>
    </row>
    <row r="26" spans="1:14" ht="12.75">
      <c r="A26" s="238"/>
      <c r="B26" s="269"/>
      <c r="C26" s="270"/>
      <c r="D26" s="271"/>
      <c r="E26" s="271"/>
      <c r="F26" s="272"/>
      <c r="G26" s="284">
        <f t="shared" si="2"/>
        <v>0</v>
      </c>
      <c r="H26" s="483" t="s">
        <v>120</v>
      </c>
      <c r="N26" s="635"/>
    </row>
    <row r="27" spans="1:14" ht="13.5" thickBot="1">
      <c r="A27" s="273"/>
      <c r="B27" s="274"/>
      <c r="C27" s="275"/>
      <c r="D27" s="276"/>
      <c r="E27" s="276"/>
      <c r="F27" s="277"/>
      <c r="G27" s="212">
        <f t="shared" si="2"/>
        <v>0</v>
      </c>
      <c r="H27" s="483" t="s">
        <v>120</v>
      </c>
      <c r="N27" s="635"/>
    </row>
    <row r="28" spans="1:8" ht="13.5" thickBot="1">
      <c r="A28" s="636" t="s">
        <v>113</v>
      </c>
      <c r="B28" s="637"/>
      <c r="C28" s="637"/>
      <c r="D28" s="637"/>
      <c r="E28" s="637"/>
      <c r="F28" s="638"/>
      <c r="G28" s="278">
        <f>SUM(G29:G38)</f>
        <v>0</v>
      </c>
      <c r="H28" s="483"/>
    </row>
    <row r="29" spans="1:8" ht="12.75">
      <c r="A29" s="279"/>
      <c r="B29" s="280"/>
      <c r="C29" s="281"/>
      <c r="D29" s="282"/>
      <c r="E29" s="282"/>
      <c r="F29" s="283"/>
      <c r="G29" s="284">
        <f>ROUND(D29*E29,0)</f>
        <v>0</v>
      </c>
      <c r="H29" s="483" t="s">
        <v>120</v>
      </c>
    </row>
    <row r="30" spans="1:8" ht="12.75">
      <c r="A30" s="285"/>
      <c r="B30" s="286"/>
      <c r="C30" s="270"/>
      <c r="D30" s="271"/>
      <c r="E30" s="271"/>
      <c r="F30" s="272"/>
      <c r="G30" s="284">
        <f aca="true" t="shared" si="3" ref="G30:G38">ROUND(D30*E30,0)</f>
        <v>0</v>
      </c>
      <c r="H30" s="483" t="s">
        <v>120</v>
      </c>
    </row>
    <row r="31" spans="1:8" ht="12.75">
      <c r="A31" s="285"/>
      <c r="B31" s="286"/>
      <c r="C31" s="270"/>
      <c r="D31" s="271"/>
      <c r="E31" s="271"/>
      <c r="F31" s="272"/>
      <c r="G31" s="284">
        <f t="shared" si="3"/>
        <v>0</v>
      </c>
      <c r="H31" s="483" t="s">
        <v>120</v>
      </c>
    </row>
    <row r="32" spans="1:8" ht="12.75">
      <c r="A32" s="285"/>
      <c r="B32" s="286"/>
      <c r="C32" s="270"/>
      <c r="D32" s="271"/>
      <c r="E32" s="271"/>
      <c r="F32" s="272"/>
      <c r="G32" s="284">
        <f t="shared" si="3"/>
        <v>0</v>
      </c>
      <c r="H32" s="483" t="s">
        <v>120</v>
      </c>
    </row>
    <row r="33" spans="1:8" ht="12.75">
      <c r="A33" s="285"/>
      <c r="B33" s="286"/>
      <c r="C33" s="270"/>
      <c r="D33" s="271"/>
      <c r="E33" s="271"/>
      <c r="F33" s="272"/>
      <c r="G33" s="284">
        <f t="shared" si="3"/>
        <v>0</v>
      </c>
      <c r="H33" s="483" t="s">
        <v>120</v>
      </c>
    </row>
    <row r="34" spans="1:8" ht="12.75">
      <c r="A34" s="285"/>
      <c r="B34" s="286"/>
      <c r="C34" s="270"/>
      <c r="D34" s="271"/>
      <c r="E34" s="271"/>
      <c r="F34" s="272"/>
      <c r="G34" s="284">
        <f t="shared" si="3"/>
        <v>0</v>
      </c>
      <c r="H34" s="483" t="s">
        <v>120</v>
      </c>
    </row>
    <row r="35" spans="1:8" ht="12.75">
      <c r="A35" s="285"/>
      <c r="B35" s="286"/>
      <c r="C35" s="270"/>
      <c r="D35" s="271"/>
      <c r="E35" s="271"/>
      <c r="F35" s="272"/>
      <c r="G35" s="284">
        <f t="shared" si="3"/>
        <v>0</v>
      </c>
      <c r="H35" s="483" t="s">
        <v>120</v>
      </c>
    </row>
    <row r="36" spans="1:8" ht="12.75">
      <c r="A36" s="285"/>
      <c r="B36" s="286"/>
      <c r="C36" s="270"/>
      <c r="D36" s="271"/>
      <c r="E36" s="271"/>
      <c r="F36" s="272"/>
      <c r="G36" s="284">
        <f t="shared" si="3"/>
        <v>0</v>
      </c>
      <c r="H36" s="483" t="s">
        <v>120</v>
      </c>
    </row>
    <row r="37" spans="1:8" ht="12.75">
      <c r="A37" s="285"/>
      <c r="B37" s="286"/>
      <c r="C37" s="270"/>
      <c r="D37" s="271"/>
      <c r="E37" s="271"/>
      <c r="F37" s="272"/>
      <c r="G37" s="284">
        <f t="shared" si="3"/>
        <v>0</v>
      </c>
      <c r="H37" s="483" t="s">
        <v>120</v>
      </c>
    </row>
    <row r="38" spans="1:8" ht="13.5" thickBot="1">
      <c r="A38" s="285"/>
      <c r="B38" s="287"/>
      <c r="C38" s="288"/>
      <c r="D38" s="289"/>
      <c r="E38" s="289"/>
      <c r="F38" s="290"/>
      <c r="G38" s="284">
        <f t="shared" si="3"/>
        <v>0</v>
      </c>
      <c r="H38" s="483" t="s">
        <v>120</v>
      </c>
    </row>
    <row r="39" spans="1:8" ht="13.5" thickBot="1">
      <c r="A39" s="641" t="s">
        <v>46</v>
      </c>
      <c r="B39" s="642"/>
      <c r="C39" s="642"/>
      <c r="D39" s="642"/>
      <c r="E39" s="642"/>
      <c r="F39" s="643"/>
      <c r="G39" s="537">
        <f>SUM(G40:G50)</f>
        <v>0</v>
      </c>
      <c r="H39" s="483"/>
    </row>
    <row r="40" spans="1:8" ht="12.75">
      <c r="A40" s="231"/>
      <c r="B40" s="263"/>
      <c r="C40" s="263"/>
      <c r="D40" s="232"/>
      <c r="E40" s="232"/>
      <c r="F40" s="539"/>
      <c r="G40" s="267">
        <f>ROUND(D40*E40,0)</f>
        <v>0</v>
      </c>
      <c r="H40" s="483" t="s">
        <v>120</v>
      </c>
    </row>
    <row r="41" spans="1:8" ht="12.75">
      <c r="A41" s="238"/>
      <c r="B41" s="269"/>
      <c r="C41" s="270"/>
      <c r="D41" s="236"/>
      <c r="E41" s="236"/>
      <c r="F41" s="538"/>
      <c r="G41" s="144">
        <f aca="true" t="shared" si="4" ref="G41:G50">ROUND(D41*E41,0)</f>
        <v>0</v>
      </c>
      <c r="H41" s="483" t="s">
        <v>120</v>
      </c>
    </row>
    <row r="42" spans="1:8" ht="12.75">
      <c r="A42" s="238"/>
      <c r="B42" s="269"/>
      <c r="C42" s="270"/>
      <c r="D42" s="236"/>
      <c r="E42" s="236"/>
      <c r="F42" s="538"/>
      <c r="G42" s="144">
        <f t="shared" si="4"/>
        <v>0</v>
      </c>
      <c r="H42" s="483" t="s">
        <v>120</v>
      </c>
    </row>
    <row r="43" spans="1:8" ht="12.75">
      <c r="A43" s="238"/>
      <c r="B43" s="269"/>
      <c r="C43" s="270"/>
      <c r="D43" s="236"/>
      <c r="E43" s="236"/>
      <c r="F43" s="538"/>
      <c r="G43" s="144">
        <f t="shared" si="4"/>
        <v>0</v>
      </c>
      <c r="H43" s="483" t="s">
        <v>120</v>
      </c>
    </row>
    <row r="44" spans="1:8" ht="12.75">
      <c r="A44" s="238"/>
      <c r="B44" s="269"/>
      <c r="C44" s="270"/>
      <c r="D44" s="236"/>
      <c r="E44" s="236"/>
      <c r="F44" s="538"/>
      <c r="G44" s="144">
        <f t="shared" si="4"/>
        <v>0</v>
      </c>
      <c r="H44" s="483" t="s">
        <v>120</v>
      </c>
    </row>
    <row r="45" spans="1:8" ht="12.75">
      <c r="A45" s="238"/>
      <c r="B45" s="269"/>
      <c r="C45" s="270"/>
      <c r="D45" s="236"/>
      <c r="E45" s="236"/>
      <c r="F45" s="538"/>
      <c r="G45" s="144">
        <f t="shared" si="4"/>
        <v>0</v>
      </c>
      <c r="H45" s="483" t="s">
        <v>120</v>
      </c>
    </row>
    <row r="46" spans="1:8" ht="12.75">
      <c r="A46" s="238"/>
      <c r="B46" s="269"/>
      <c r="C46" s="270"/>
      <c r="D46" s="236"/>
      <c r="E46" s="236"/>
      <c r="F46" s="538"/>
      <c r="G46" s="144">
        <f t="shared" si="4"/>
        <v>0</v>
      </c>
      <c r="H46" s="483" t="s">
        <v>120</v>
      </c>
    </row>
    <row r="47" spans="1:8" ht="12.75">
      <c r="A47" s="238"/>
      <c r="B47" s="269"/>
      <c r="C47" s="270"/>
      <c r="D47" s="236"/>
      <c r="E47" s="236"/>
      <c r="F47" s="538"/>
      <c r="G47" s="144">
        <f t="shared" si="4"/>
        <v>0</v>
      </c>
      <c r="H47" s="483" t="s">
        <v>120</v>
      </c>
    </row>
    <row r="48" spans="1:8" ht="12.75">
      <c r="A48" s="238"/>
      <c r="B48" s="269"/>
      <c r="C48" s="270"/>
      <c r="D48" s="236"/>
      <c r="E48" s="236"/>
      <c r="F48" s="538"/>
      <c r="G48" s="144">
        <f t="shared" si="4"/>
        <v>0</v>
      </c>
      <c r="H48" s="483" t="s">
        <v>120</v>
      </c>
    </row>
    <row r="49" spans="1:8" ht="12.75">
      <c r="A49" s="238"/>
      <c r="B49" s="269"/>
      <c r="C49" s="270"/>
      <c r="D49" s="236"/>
      <c r="E49" s="236"/>
      <c r="F49" s="538"/>
      <c r="G49" s="144">
        <f t="shared" si="4"/>
        <v>0</v>
      </c>
      <c r="H49" s="483" t="s">
        <v>120</v>
      </c>
    </row>
    <row r="50" spans="1:8" ht="13.5" thickBot="1">
      <c r="A50" s="273"/>
      <c r="B50" s="274"/>
      <c r="C50" s="275"/>
      <c r="D50" s="241"/>
      <c r="E50" s="241"/>
      <c r="F50" s="540"/>
      <c r="G50" s="212">
        <f t="shared" si="4"/>
        <v>0</v>
      </c>
      <c r="H50" s="483" t="s">
        <v>120</v>
      </c>
    </row>
    <row r="51" ht="9" customHeight="1"/>
    <row r="52" spans="1:7" ht="29.25" customHeight="1">
      <c r="A52" s="644" t="s">
        <v>236</v>
      </c>
      <c r="B52" s="644"/>
      <c r="C52" s="644"/>
      <c r="D52" s="644"/>
      <c r="E52" s="644"/>
      <c r="F52" s="644"/>
      <c r="G52" s="644"/>
    </row>
    <row r="53" spans="1:7" ht="34.5" customHeight="1">
      <c r="A53" s="644"/>
      <c r="B53" s="644"/>
      <c r="C53" s="644"/>
      <c r="D53" s="644"/>
      <c r="E53" s="644"/>
      <c r="F53" s="644"/>
      <c r="G53" s="644"/>
    </row>
    <row r="54" spans="1:7" ht="9" customHeight="1">
      <c r="A54" s="172"/>
      <c r="B54" s="172"/>
      <c r="C54" s="172"/>
      <c r="D54" s="172"/>
      <c r="E54" s="172"/>
      <c r="F54" s="172"/>
      <c r="G54" s="172"/>
    </row>
    <row r="55" spans="1:7" ht="15" customHeight="1">
      <c r="A55" s="645" t="s">
        <v>124</v>
      </c>
      <c r="B55" s="645"/>
      <c r="C55" s="645"/>
      <c r="D55" s="645"/>
      <c r="E55" s="645"/>
      <c r="F55" s="645"/>
      <c r="G55" s="645"/>
    </row>
    <row r="56" spans="1:7" ht="31.5" customHeight="1">
      <c r="A56" s="648" t="s">
        <v>150</v>
      </c>
      <c r="B56" s="649"/>
      <c r="C56" s="649"/>
      <c r="D56" s="649"/>
      <c r="E56" s="649"/>
      <c r="F56" s="649"/>
      <c r="G56" s="650"/>
    </row>
    <row r="57" spans="1:7" ht="12.75">
      <c r="A57" s="293"/>
      <c r="B57" s="293"/>
      <c r="C57" s="293"/>
      <c r="D57" s="293"/>
      <c r="E57" s="293"/>
      <c r="F57" s="293"/>
      <c r="G57" s="293"/>
    </row>
    <row r="58" ht="12.75" hidden="1"/>
    <row r="59" spans="1:4" ht="12.75">
      <c r="A59" s="294"/>
      <c r="B59" s="294" t="s">
        <v>193</v>
      </c>
      <c r="C59" s="294" t="s">
        <v>192</v>
      </c>
      <c r="D59" s="295" t="s">
        <v>84</v>
      </c>
    </row>
    <row r="60" spans="1:4" ht="12.75">
      <c r="A60" s="294" t="s">
        <v>1</v>
      </c>
      <c r="B60" s="294">
        <v>5000</v>
      </c>
      <c r="C60" s="294" t="s">
        <v>115</v>
      </c>
      <c r="D60" s="296">
        <f>G9+G28</f>
        <v>0</v>
      </c>
    </row>
    <row r="61" spans="1:4" ht="12.75">
      <c r="A61" s="294"/>
      <c r="B61" s="294">
        <v>2512</v>
      </c>
      <c r="C61" s="294" t="s">
        <v>238</v>
      </c>
      <c r="D61" s="296">
        <f>K7</f>
        <v>0</v>
      </c>
    </row>
    <row r="62" spans="1:4" ht="12.75">
      <c r="A62" s="294" t="s">
        <v>1</v>
      </c>
      <c r="B62" s="294">
        <v>2000</v>
      </c>
      <c r="C62" s="294" t="s">
        <v>237</v>
      </c>
      <c r="D62" s="296">
        <f>G39+G17</f>
        <v>0</v>
      </c>
    </row>
    <row r="63" spans="1:4" ht="12.75">
      <c r="A63" s="297"/>
      <c r="B63" s="294">
        <v>2512</v>
      </c>
      <c r="C63" s="294" t="s">
        <v>238</v>
      </c>
      <c r="D63" s="298">
        <f>K8</f>
        <v>0</v>
      </c>
    </row>
  </sheetData>
  <sheetProtection password="8E49" sheet="1" formatCells="0" formatColumns="0" formatRows="0"/>
  <protectedRanges>
    <protectedRange sqref="B10:F16 B18:F27 B29:F38 B40:F50" name="Range1"/>
  </protectedRanges>
  <mergeCells count="13">
    <mergeCell ref="A56:G56"/>
    <mergeCell ref="C6:E6"/>
    <mergeCell ref="B5:F5"/>
    <mergeCell ref="A1:G1"/>
    <mergeCell ref="A2:G2"/>
    <mergeCell ref="A3:G3"/>
    <mergeCell ref="N6:N27"/>
    <mergeCell ref="A28:F28"/>
    <mergeCell ref="A9:F9"/>
    <mergeCell ref="A39:F39"/>
    <mergeCell ref="A52:G53"/>
    <mergeCell ref="A55:G55"/>
    <mergeCell ref="A17:F17"/>
  </mergeCells>
  <dataValidations count="2">
    <dataValidation type="list" allowBlank="1" showInputMessage="1" showErrorMessage="1" sqref="H29:H38 H10:H27 H40:H50">
      <formula1>$K$2:$K$4</formula1>
    </dataValidation>
    <dataValidation type="list" allowBlank="1" showInputMessage="1" showErrorMessage="1" sqref="A10:A16 A40:A50 A29:A38 A18:A27">
      <formula1>$I$8:$I$23</formula1>
    </dataValidation>
  </dataValidations>
  <hyperlinks>
    <hyperlink ref="A5" location="'Kopējais budžets'!A1" display="B"/>
  </hyperlinks>
  <printOptions horizontalCentered="1"/>
  <pageMargins left="0.7874015748031497" right="0.3937007874015748" top="0.5905511811023623" bottom="0.5905511811023623" header="0.31496062992125984" footer="0.31496062992125984"/>
  <pageSetup horizontalDpi="600" verticalDpi="600" orientation="portrait" paperSize="9" scale="90" r:id="rId1"/>
  <headerFooter alignWithMargins="0">
    <oddHeader>&amp;R&amp;D</oddHeader>
    <oddFooter>&amp;R5.5. Aprīkojuma izmaksas
____</oddFooter>
  </headerFooter>
  <ignoredErrors>
    <ignoredError sqref="G28 G39" formula="1"/>
  </ignoredErrors>
</worksheet>
</file>

<file path=xl/worksheets/sheet6.xml><?xml version="1.0" encoding="utf-8"?>
<worksheet xmlns="http://schemas.openxmlformats.org/spreadsheetml/2006/main" xmlns:r="http://schemas.openxmlformats.org/officeDocument/2006/relationships">
  <dimension ref="A1:K46"/>
  <sheetViews>
    <sheetView view="pageBreakPreview" zoomScaleSheetLayoutView="100" zoomScalePageLayoutView="0" workbookViewId="0" topLeftCell="A1">
      <selection activeCell="G27" sqref="G26:G27"/>
    </sheetView>
  </sheetViews>
  <sheetFormatPr defaultColWidth="9.140625" defaultRowHeight="12.75"/>
  <cols>
    <col min="1" max="1" width="8.421875" style="4" customWidth="1"/>
    <col min="2" max="2" width="27.28125" style="4" customWidth="1"/>
    <col min="3" max="3" width="26.28125" style="4" customWidth="1"/>
    <col min="4" max="4" width="10.421875" style="4" customWidth="1"/>
    <col min="5" max="5" width="9.421875" style="4" customWidth="1"/>
    <col min="6" max="6" width="10.00390625" style="4" customWidth="1"/>
    <col min="7" max="7" width="8.421875" style="484" customWidth="1"/>
    <col min="8" max="8" width="9.00390625" style="4" customWidth="1"/>
    <col min="9" max="10" width="9.140625" style="4" hidden="1" customWidth="1"/>
    <col min="11" max="11" width="34.421875" style="4" customWidth="1"/>
    <col min="12" max="16384" width="9.140625" style="4" customWidth="1"/>
  </cols>
  <sheetData>
    <row r="1" spans="1:6" ht="17.25" customHeight="1">
      <c r="A1" s="586" t="str">
        <f>'Kopējais budžets'!A1:D1</f>
        <v>Izvēlēties fondu</v>
      </c>
      <c r="B1" s="619"/>
      <c r="C1" s="587"/>
      <c r="D1" s="587"/>
      <c r="E1" s="587"/>
      <c r="F1" s="588"/>
    </row>
    <row r="2" spans="1:11" ht="18" customHeight="1">
      <c r="A2" s="589" t="str">
        <f>'Kopējais budžets'!A2:D2</f>
        <v>Projekta nosaukums</v>
      </c>
      <c r="B2" s="620"/>
      <c r="C2" s="590"/>
      <c r="D2" s="590"/>
      <c r="E2" s="590"/>
      <c r="F2" s="591"/>
      <c r="I2" s="131">
        <v>0.21</v>
      </c>
      <c r="J2" s="199">
        <v>1.21</v>
      </c>
      <c r="K2" s="224"/>
    </row>
    <row r="3" spans="1:11" ht="12.75">
      <c r="A3" s="592" t="str">
        <f>'Kopējais budžets'!A3:D3</f>
        <v>Projekta iesniedzēja nosaukums</v>
      </c>
      <c r="B3" s="621"/>
      <c r="C3" s="593"/>
      <c r="D3" s="593"/>
      <c r="E3" s="593"/>
      <c r="F3" s="594"/>
      <c r="J3" s="78" t="s">
        <v>120</v>
      </c>
      <c r="K3" s="224"/>
    </row>
    <row r="4" ht="13.5" thickBot="1">
      <c r="J4" s="4" t="s">
        <v>224</v>
      </c>
    </row>
    <row r="5" spans="1:10" ht="13.5" thickBot="1">
      <c r="A5" s="228" t="s">
        <v>2</v>
      </c>
      <c r="B5" s="584" t="s">
        <v>170</v>
      </c>
      <c r="C5" s="630"/>
      <c r="D5" s="630"/>
      <c r="E5" s="631"/>
      <c r="F5" s="256" t="s">
        <v>234</v>
      </c>
      <c r="G5" s="485"/>
      <c r="J5" s="4" t="s">
        <v>108</v>
      </c>
    </row>
    <row r="6" spans="1:11" ht="13.5" thickBot="1">
      <c r="A6" s="257"/>
      <c r="B6" s="230"/>
      <c r="C6" s="651"/>
      <c r="D6" s="652"/>
      <c r="E6" s="652"/>
      <c r="F6" s="225">
        <f>F9+F17+F25</f>
        <v>0</v>
      </c>
      <c r="I6" s="4">
        <f>J6*I2/J2</f>
        <v>0</v>
      </c>
      <c r="J6" s="4">
        <f>SUMIF(G10:G16,J4,F10:F16)+SUMIF(G18:G24,J4,F18:F24)</f>
        <v>0</v>
      </c>
      <c r="K6" s="595" t="s">
        <v>208</v>
      </c>
    </row>
    <row r="7" spans="6:11" ht="13.5" thickBot="1">
      <c r="F7" s="259"/>
      <c r="G7" s="485"/>
      <c r="H7" s="260"/>
      <c r="I7" s="4">
        <f>J7*I2/J2</f>
        <v>0</v>
      </c>
      <c r="J7" s="4">
        <f>SUMIF(G26:G32,J4,F26:F32)</f>
        <v>0</v>
      </c>
      <c r="K7" s="595"/>
    </row>
    <row r="8" spans="1:11" ht="40.5" customHeight="1" thickBot="1">
      <c r="A8" s="242" t="s">
        <v>83</v>
      </c>
      <c r="B8" s="242" t="s">
        <v>47</v>
      </c>
      <c r="C8" s="300" t="s">
        <v>137</v>
      </c>
      <c r="D8" s="300" t="s">
        <v>29</v>
      </c>
      <c r="E8" s="243" t="s">
        <v>30</v>
      </c>
      <c r="F8" s="301" t="s">
        <v>31</v>
      </c>
      <c r="K8" s="595"/>
    </row>
    <row r="9" spans="1:11" ht="13.5" thickBot="1">
      <c r="A9" s="641" t="s">
        <v>48</v>
      </c>
      <c r="B9" s="642"/>
      <c r="C9" s="642"/>
      <c r="D9" s="642"/>
      <c r="E9" s="642"/>
      <c r="F9" s="543">
        <f>SUM(F10:F16)</f>
        <v>0</v>
      </c>
      <c r="G9" s="483"/>
      <c r="I9" s="4">
        <v>1</v>
      </c>
      <c r="J9" s="4">
        <f>SUMIF($A$10:$A$16,I9,$F$10:$F$16)+SUMIF($A$18:$A$24,I9,$F$18:$F$24)+SUMIF($A$26:$A$32,I9,$F$26:$F$32)</f>
        <v>0</v>
      </c>
      <c r="K9" s="595"/>
    </row>
    <row r="10" spans="1:11" ht="12.75" customHeight="1">
      <c r="A10" s="231"/>
      <c r="B10" s="263"/>
      <c r="C10" s="263"/>
      <c r="D10" s="264"/>
      <c r="E10" s="264"/>
      <c r="F10" s="267">
        <f>ROUND(D10*E10,0)</f>
        <v>0</v>
      </c>
      <c r="G10" s="483" t="s">
        <v>120</v>
      </c>
      <c r="I10" s="4">
        <v>2</v>
      </c>
      <c r="J10" s="4">
        <f aca="true" t="shared" si="0" ref="J10:J23">SUMIF($A$10:$A$16,I10,$F$10:$F$16)+SUMIF($A$18:$A$24,I10,$F$18:$F$24)+SUMIF($A$26:$A$32,I10,$F$26:$F$32)</f>
        <v>0</v>
      </c>
      <c r="K10" s="595"/>
    </row>
    <row r="11" spans="1:11" ht="12.75" customHeight="1">
      <c r="A11" s="238"/>
      <c r="B11" s="269"/>
      <c r="C11" s="269"/>
      <c r="D11" s="271"/>
      <c r="E11" s="271"/>
      <c r="F11" s="144">
        <f aca="true" t="shared" si="1" ref="F11:F16">ROUND(D11*E11,0)</f>
        <v>0</v>
      </c>
      <c r="G11" s="483" t="s">
        <v>120</v>
      </c>
      <c r="I11" s="4">
        <v>3</v>
      </c>
      <c r="J11" s="4">
        <f t="shared" si="0"/>
        <v>0</v>
      </c>
      <c r="K11" s="595"/>
    </row>
    <row r="12" spans="1:10" ht="12.75" customHeight="1">
      <c r="A12" s="238"/>
      <c r="B12" s="269"/>
      <c r="C12" s="269"/>
      <c r="D12" s="271"/>
      <c r="E12" s="271"/>
      <c r="F12" s="144">
        <f t="shared" si="1"/>
        <v>0</v>
      </c>
      <c r="G12" s="483" t="s">
        <v>120</v>
      </c>
      <c r="I12" s="4">
        <v>4</v>
      </c>
      <c r="J12" s="4">
        <f t="shared" si="0"/>
        <v>0</v>
      </c>
    </row>
    <row r="13" spans="1:10" ht="12" customHeight="1">
      <c r="A13" s="238"/>
      <c r="B13" s="269"/>
      <c r="C13" s="270"/>
      <c r="D13" s="271"/>
      <c r="E13" s="271"/>
      <c r="F13" s="144">
        <f t="shared" si="1"/>
        <v>0</v>
      </c>
      <c r="G13" s="483" t="s">
        <v>120</v>
      </c>
      <c r="I13" s="4">
        <v>5</v>
      </c>
      <c r="J13" s="4">
        <f t="shared" si="0"/>
        <v>0</v>
      </c>
    </row>
    <row r="14" spans="1:10" ht="12" customHeight="1">
      <c r="A14" s="238"/>
      <c r="B14" s="269"/>
      <c r="C14" s="270"/>
      <c r="D14" s="271"/>
      <c r="E14" s="271"/>
      <c r="F14" s="144">
        <f t="shared" si="1"/>
        <v>0</v>
      </c>
      <c r="G14" s="483" t="s">
        <v>120</v>
      </c>
      <c r="I14" s="4">
        <v>6</v>
      </c>
      <c r="J14" s="4">
        <f t="shared" si="0"/>
        <v>0</v>
      </c>
    </row>
    <row r="15" spans="1:10" ht="12" customHeight="1">
      <c r="A15" s="238"/>
      <c r="B15" s="269"/>
      <c r="C15" s="270"/>
      <c r="D15" s="271"/>
      <c r="E15" s="271"/>
      <c r="F15" s="144">
        <f t="shared" si="1"/>
        <v>0</v>
      </c>
      <c r="G15" s="483" t="s">
        <v>120</v>
      </c>
      <c r="I15" s="4">
        <v>7</v>
      </c>
      <c r="J15" s="4">
        <f t="shared" si="0"/>
        <v>0</v>
      </c>
    </row>
    <row r="16" spans="1:10" ht="12" customHeight="1" thickBot="1">
      <c r="A16" s="273"/>
      <c r="B16" s="274"/>
      <c r="C16" s="275"/>
      <c r="D16" s="276"/>
      <c r="E16" s="276"/>
      <c r="F16" s="212">
        <f t="shared" si="1"/>
        <v>0</v>
      </c>
      <c r="G16" s="483" t="s">
        <v>120</v>
      </c>
      <c r="I16" s="4">
        <v>8</v>
      </c>
      <c r="J16" s="4">
        <f t="shared" si="0"/>
        <v>0</v>
      </c>
    </row>
    <row r="17" spans="1:10" ht="13.5" thickBot="1">
      <c r="A17" s="639" t="s">
        <v>49</v>
      </c>
      <c r="B17" s="640"/>
      <c r="C17" s="640"/>
      <c r="D17" s="640"/>
      <c r="E17" s="640"/>
      <c r="F17" s="262">
        <f>SUM(F18:F24)</f>
        <v>0</v>
      </c>
      <c r="G17" s="483"/>
      <c r="I17" s="4">
        <v>9</v>
      </c>
      <c r="J17" s="4">
        <f t="shared" si="0"/>
        <v>0</v>
      </c>
    </row>
    <row r="18" spans="1:10" ht="12.75">
      <c r="A18" s="541"/>
      <c r="B18" s="263"/>
      <c r="C18" s="308"/>
      <c r="D18" s="264"/>
      <c r="E18" s="264"/>
      <c r="F18" s="267">
        <f>ROUND(D18*E18,0)</f>
        <v>0</v>
      </c>
      <c r="G18" s="483" t="s">
        <v>120</v>
      </c>
      <c r="I18" s="4">
        <v>10</v>
      </c>
      <c r="J18" s="4">
        <f t="shared" si="0"/>
        <v>0</v>
      </c>
    </row>
    <row r="19" spans="1:10" ht="12.75">
      <c r="A19" s="285"/>
      <c r="B19" s="269"/>
      <c r="C19" s="270"/>
      <c r="D19" s="271"/>
      <c r="E19" s="271"/>
      <c r="F19" s="144">
        <f aca="true" t="shared" si="2" ref="F19:F32">ROUND(D19*E19,0)</f>
        <v>0</v>
      </c>
      <c r="G19" s="483" t="s">
        <v>120</v>
      </c>
      <c r="I19" s="4">
        <v>11</v>
      </c>
      <c r="J19" s="4">
        <f t="shared" si="0"/>
        <v>0</v>
      </c>
    </row>
    <row r="20" spans="1:10" ht="12.75">
      <c r="A20" s="285"/>
      <c r="B20" s="269"/>
      <c r="C20" s="270"/>
      <c r="D20" s="271"/>
      <c r="E20" s="271"/>
      <c r="F20" s="144">
        <f t="shared" si="2"/>
        <v>0</v>
      </c>
      <c r="G20" s="483" t="s">
        <v>120</v>
      </c>
      <c r="I20" s="4">
        <v>12</v>
      </c>
      <c r="J20" s="4">
        <f t="shared" si="0"/>
        <v>0</v>
      </c>
    </row>
    <row r="21" spans="1:10" ht="12.75">
      <c r="A21" s="285"/>
      <c r="B21" s="269"/>
      <c r="C21" s="270"/>
      <c r="D21" s="271"/>
      <c r="E21" s="271"/>
      <c r="F21" s="144">
        <f t="shared" si="2"/>
        <v>0</v>
      </c>
      <c r="G21" s="483" t="s">
        <v>120</v>
      </c>
      <c r="I21" s="4">
        <v>13</v>
      </c>
      <c r="J21" s="4">
        <f t="shared" si="0"/>
        <v>0</v>
      </c>
    </row>
    <row r="22" spans="1:10" ht="12.75">
      <c r="A22" s="285"/>
      <c r="B22" s="269"/>
      <c r="C22" s="270"/>
      <c r="D22" s="271"/>
      <c r="E22" s="271"/>
      <c r="F22" s="144">
        <f t="shared" si="2"/>
        <v>0</v>
      </c>
      <c r="G22" s="483" t="s">
        <v>120</v>
      </c>
      <c r="I22" s="4">
        <v>14</v>
      </c>
      <c r="J22" s="4">
        <f t="shared" si="0"/>
        <v>0</v>
      </c>
    </row>
    <row r="23" spans="1:10" ht="12.75">
      <c r="A23" s="285"/>
      <c r="B23" s="269"/>
      <c r="C23" s="270"/>
      <c r="D23" s="271"/>
      <c r="E23" s="271"/>
      <c r="F23" s="144">
        <f t="shared" si="2"/>
        <v>0</v>
      </c>
      <c r="G23" s="483" t="s">
        <v>120</v>
      </c>
      <c r="I23" s="4">
        <v>15</v>
      </c>
      <c r="J23" s="4">
        <f t="shared" si="0"/>
        <v>0</v>
      </c>
    </row>
    <row r="24" spans="1:10" ht="13.5" thickBot="1">
      <c r="A24" s="542"/>
      <c r="B24" s="274"/>
      <c r="C24" s="275"/>
      <c r="D24" s="276"/>
      <c r="E24" s="276"/>
      <c r="F24" s="212">
        <f t="shared" si="2"/>
        <v>0</v>
      </c>
      <c r="G24" s="483" t="s">
        <v>120</v>
      </c>
      <c r="I24" s="4">
        <f>SUM(J9:J23)</f>
        <v>0</v>
      </c>
      <c r="J24" s="4" t="s">
        <v>121</v>
      </c>
    </row>
    <row r="25" spans="1:7" ht="13.5" thickBot="1">
      <c r="A25" s="639" t="s">
        <v>50</v>
      </c>
      <c r="B25" s="640"/>
      <c r="C25" s="640"/>
      <c r="D25" s="640"/>
      <c r="E25" s="640"/>
      <c r="F25" s="262">
        <f>SUM(F26:F32)</f>
        <v>0</v>
      </c>
      <c r="G25" s="483"/>
    </row>
    <row r="26" spans="1:7" ht="12.75">
      <c r="A26" s="231"/>
      <c r="B26" s="263"/>
      <c r="C26" s="263"/>
      <c r="D26" s="264"/>
      <c r="E26" s="264"/>
      <c r="F26" s="267">
        <f t="shared" si="2"/>
        <v>0</v>
      </c>
      <c r="G26" s="483" t="s">
        <v>120</v>
      </c>
    </row>
    <row r="27" spans="1:7" ht="12.75">
      <c r="A27" s="238"/>
      <c r="B27" s="269"/>
      <c r="C27" s="270"/>
      <c r="D27" s="271"/>
      <c r="E27" s="271"/>
      <c r="F27" s="144">
        <f t="shared" si="2"/>
        <v>0</v>
      </c>
      <c r="G27" s="483" t="s">
        <v>120</v>
      </c>
    </row>
    <row r="28" spans="1:7" ht="12.75">
      <c r="A28" s="238"/>
      <c r="B28" s="269"/>
      <c r="C28" s="270"/>
      <c r="D28" s="271"/>
      <c r="E28" s="271"/>
      <c r="F28" s="144">
        <f t="shared" si="2"/>
        <v>0</v>
      </c>
      <c r="G28" s="483" t="s">
        <v>120</v>
      </c>
    </row>
    <row r="29" spans="1:7" ht="12.75">
      <c r="A29" s="238"/>
      <c r="B29" s="269"/>
      <c r="C29" s="270"/>
      <c r="D29" s="271"/>
      <c r="E29" s="271"/>
      <c r="F29" s="144">
        <f t="shared" si="2"/>
        <v>0</v>
      </c>
      <c r="G29" s="483" t="s">
        <v>120</v>
      </c>
    </row>
    <row r="30" spans="1:7" ht="12.75">
      <c r="A30" s="238"/>
      <c r="B30" s="269"/>
      <c r="C30" s="270"/>
      <c r="D30" s="271"/>
      <c r="E30" s="271"/>
      <c r="F30" s="144">
        <f t="shared" si="2"/>
        <v>0</v>
      </c>
      <c r="G30" s="483" t="s">
        <v>120</v>
      </c>
    </row>
    <row r="31" spans="1:7" ht="12.75">
      <c r="A31" s="238"/>
      <c r="B31" s="269"/>
      <c r="C31" s="270"/>
      <c r="D31" s="271"/>
      <c r="E31" s="271"/>
      <c r="F31" s="144">
        <f t="shared" si="2"/>
        <v>0</v>
      </c>
      <c r="G31" s="483" t="s">
        <v>120</v>
      </c>
    </row>
    <row r="32" spans="1:7" ht="13.5" thickBot="1">
      <c r="A32" s="273"/>
      <c r="B32" s="274"/>
      <c r="C32" s="275"/>
      <c r="D32" s="276"/>
      <c r="E32" s="276"/>
      <c r="F32" s="212">
        <f t="shared" si="2"/>
        <v>0</v>
      </c>
      <c r="G32" s="483" t="s">
        <v>120</v>
      </c>
    </row>
    <row r="34" spans="1:6" ht="12.75">
      <c r="A34" s="644" t="s">
        <v>197</v>
      </c>
      <c r="B34" s="644"/>
      <c r="C34" s="644"/>
      <c r="D34" s="644"/>
      <c r="E34" s="644"/>
      <c r="F34" s="644"/>
    </row>
    <row r="35" spans="1:6" ht="12.75">
      <c r="A35" s="644"/>
      <c r="B35" s="644"/>
      <c r="C35" s="644"/>
      <c r="D35" s="644"/>
      <c r="E35" s="644"/>
      <c r="F35" s="644"/>
    </row>
    <row r="36" spans="1:6" ht="31.5" customHeight="1">
      <c r="A36" s="644"/>
      <c r="B36" s="644"/>
      <c r="C36" s="644"/>
      <c r="D36" s="644"/>
      <c r="E36" s="644"/>
      <c r="F36" s="644"/>
    </row>
    <row r="38" spans="1:6" ht="15" customHeight="1">
      <c r="A38" s="645" t="s">
        <v>64</v>
      </c>
      <c r="B38" s="645"/>
      <c r="C38" s="645"/>
      <c r="D38" s="645"/>
      <c r="E38" s="645"/>
      <c r="F38" s="645"/>
    </row>
    <row r="39" spans="1:7" s="302" customFormat="1" ht="33.75" customHeight="1">
      <c r="A39" s="644" t="s">
        <v>149</v>
      </c>
      <c r="B39" s="644"/>
      <c r="C39" s="644"/>
      <c r="D39" s="644"/>
      <c r="E39" s="644"/>
      <c r="F39" s="644"/>
      <c r="G39" s="299"/>
    </row>
    <row r="40" spans="1:7" s="302" customFormat="1" ht="12.75">
      <c r="A40" s="293"/>
      <c r="B40" s="293"/>
      <c r="C40" s="293"/>
      <c r="D40" s="293"/>
      <c r="E40" s="293"/>
      <c r="F40" s="293"/>
      <c r="G40" s="544"/>
    </row>
    <row r="42" spans="1:4" ht="12.75">
      <c r="A42" s="294"/>
      <c r="B42" s="294" t="s">
        <v>193</v>
      </c>
      <c r="C42" s="294" t="s">
        <v>192</v>
      </c>
      <c r="D42" s="295" t="s">
        <v>84</v>
      </c>
    </row>
    <row r="43" spans="1:4" ht="12.75">
      <c r="A43" s="294" t="s">
        <v>2</v>
      </c>
      <c r="B43" s="294">
        <v>5000</v>
      </c>
      <c r="C43" s="294" t="s">
        <v>115</v>
      </c>
      <c r="D43" s="296">
        <f>F9+F17</f>
        <v>0</v>
      </c>
    </row>
    <row r="44" spans="1:4" ht="12.75">
      <c r="A44" s="294"/>
      <c r="B44" s="294">
        <v>2512</v>
      </c>
      <c r="C44" s="294" t="s">
        <v>238</v>
      </c>
      <c r="D44" s="296">
        <f>I6</f>
        <v>0</v>
      </c>
    </row>
    <row r="45" spans="1:4" ht="12.75">
      <c r="A45" s="294" t="s">
        <v>2</v>
      </c>
      <c r="B45" s="294">
        <v>2261</v>
      </c>
      <c r="C45" s="294" t="s">
        <v>155</v>
      </c>
      <c r="D45" s="296">
        <f>F25</f>
        <v>0</v>
      </c>
    </row>
    <row r="46" spans="1:4" ht="12.75">
      <c r="A46" s="294"/>
      <c r="B46" s="294">
        <v>2512</v>
      </c>
      <c r="C46" s="294" t="s">
        <v>238</v>
      </c>
      <c r="D46" s="298">
        <f>I7</f>
        <v>0</v>
      </c>
    </row>
  </sheetData>
  <sheetProtection password="8E49" sheet="1" formatCells="0" formatColumns="0" formatRows="0"/>
  <mergeCells count="12">
    <mergeCell ref="A1:F1"/>
    <mergeCell ref="A2:F2"/>
    <mergeCell ref="A3:F3"/>
    <mergeCell ref="A9:E9"/>
    <mergeCell ref="C6:E6"/>
    <mergeCell ref="B5:E5"/>
    <mergeCell ref="A39:F39"/>
    <mergeCell ref="K6:K11"/>
    <mergeCell ref="A34:F36"/>
    <mergeCell ref="A38:F38"/>
    <mergeCell ref="A25:E25"/>
    <mergeCell ref="A17:E17"/>
  </mergeCells>
  <dataValidations count="2">
    <dataValidation type="list" allowBlank="1" showInputMessage="1" showErrorMessage="1" sqref="G26:G32 G18:G24 G10:G16">
      <formula1>$J$3:$J$5</formula1>
    </dataValidation>
    <dataValidation type="list" allowBlank="1" showInputMessage="1" showErrorMessage="1" sqref="A10:A16 A18:A24 A26:A32">
      <formula1>$I$8:$I$23</formula1>
    </dataValidation>
  </dataValidations>
  <hyperlinks>
    <hyperlink ref="A5" location="'Kopējais budžets'!A1" display="C"/>
  </hyperlinks>
  <printOptions horizontalCentered="1"/>
  <pageMargins left="0.7874015748031497" right="0.3937007874015748" top="0.7874015748031497" bottom="0.5905511811023623" header="0.5118110236220472" footer="0.31496062992125984"/>
  <pageSetup horizontalDpi="1200" verticalDpi="1200" orientation="portrait" paperSize="9" scale="90" r:id="rId1"/>
  <headerFooter alignWithMargins="0">
    <oddHeader>&amp;R&amp;D</oddHeader>
    <oddFooter>&amp;R5.6. Nekustamais īpašuma izmaksas
____</oddFooter>
  </headerFooter>
  <ignoredErrors>
    <ignoredError sqref="F17 F25" formula="1"/>
  </ignoredErrors>
</worksheet>
</file>

<file path=xl/worksheets/sheet7.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7">
      <selection activeCell="G26" sqref="G26"/>
    </sheetView>
  </sheetViews>
  <sheetFormatPr defaultColWidth="9.140625" defaultRowHeight="12.75"/>
  <cols>
    <col min="1" max="1" width="8.00390625" style="4" customWidth="1"/>
    <col min="2" max="2" width="36.7109375" style="4" customWidth="1"/>
    <col min="3" max="3" width="7.7109375" style="4" customWidth="1"/>
    <col min="4" max="4" width="8.57421875" style="4" customWidth="1"/>
    <col min="5" max="5" width="9.421875" style="4" customWidth="1"/>
    <col min="6" max="6" width="10.7109375" style="4" customWidth="1"/>
    <col min="7" max="7" width="9.28125" style="484" customWidth="1"/>
    <col min="8" max="8" width="8.8515625" style="4" customWidth="1"/>
    <col min="9" max="9" width="10.28125" style="4" hidden="1" customWidth="1"/>
    <col min="10" max="10" width="13.140625" style="4" hidden="1" customWidth="1"/>
    <col min="11" max="11" width="9.140625" style="4" hidden="1" customWidth="1"/>
    <col min="12" max="12" width="6.7109375" style="4" hidden="1" customWidth="1"/>
    <col min="13" max="13" width="32.421875" style="4" customWidth="1"/>
    <col min="14" max="16384" width="9.140625" style="4" customWidth="1"/>
  </cols>
  <sheetData>
    <row r="1" spans="1:6" ht="12.75">
      <c r="A1" s="586" t="str">
        <f>'Kopējais budžets'!A1:D1</f>
        <v>Izvēlēties fondu</v>
      </c>
      <c r="B1" s="587"/>
      <c r="C1" s="587"/>
      <c r="D1" s="587"/>
      <c r="E1" s="587"/>
      <c r="F1" s="588"/>
    </row>
    <row r="2" spans="1:12" ht="18.75" customHeight="1">
      <c r="A2" s="589" t="str">
        <f>'Kopējais budžets'!A2:D2</f>
        <v>Projekta nosaukums</v>
      </c>
      <c r="B2" s="590"/>
      <c r="C2" s="590"/>
      <c r="D2" s="590"/>
      <c r="E2" s="590"/>
      <c r="F2" s="591"/>
      <c r="J2" s="4" t="s">
        <v>147</v>
      </c>
      <c r="K2" s="199">
        <v>0.21</v>
      </c>
      <c r="L2" s="131">
        <v>1.21</v>
      </c>
    </row>
    <row r="3" spans="1:10" ht="17.25" customHeight="1">
      <c r="A3" s="592" t="str">
        <f>'Kopējais budžets'!A3:D3</f>
        <v>Projekta iesniedzēja nosaukums</v>
      </c>
      <c r="B3" s="593"/>
      <c r="C3" s="593"/>
      <c r="D3" s="593"/>
      <c r="E3" s="593"/>
      <c r="F3" s="594"/>
      <c r="J3" s="4" t="s">
        <v>224</v>
      </c>
    </row>
    <row r="4" spans="9:12" ht="11.25" customHeight="1" thickBot="1">
      <c r="I4" s="4" t="s">
        <v>229</v>
      </c>
      <c r="J4" s="4" t="s">
        <v>108</v>
      </c>
      <c r="K4" s="4">
        <f>L4*K2/L2</f>
        <v>0</v>
      </c>
      <c r="L4" s="4">
        <f>SUMIF(G10:G24,J3,F10:F24)</f>
        <v>0</v>
      </c>
    </row>
    <row r="5" spans="1:12" ht="13.5" thickBot="1">
      <c r="A5" s="304" t="s">
        <v>3</v>
      </c>
      <c r="B5" s="662" t="s">
        <v>158</v>
      </c>
      <c r="C5" s="663"/>
      <c r="D5" s="663"/>
      <c r="E5" s="664"/>
      <c r="F5" s="305" t="s">
        <v>234</v>
      </c>
      <c r="G5" s="485"/>
      <c r="H5" s="182"/>
      <c r="I5" s="4" t="s">
        <v>230</v>
      </c>
      <c r="J5" s="4" t="s">
        <v>216</v>
      </c>
      <c r="K5" s="4">
        <f>L5*K2/L2</f>
        <v>0</v>
      </c>
      <c r="L5" s="4">
        <f>SUMIF(G26:G41,J3,F26:F41)</f>
        <v>0</v>
      </c>
    </row>
    <row r="6" spans="1:12" ht="15" customHeight="1" thickBot="1">
      <c r="A6" s="306"/>
      <c r="B6" s="665"/>
      <c r="C6" s="665"/>
      <c r="D6" s="665"/>
      <c r="E6" s="666"/>
      <c r="F6" s="303">
        <f>F9+F25</f>
        <v>0</v>
      </c>
      <c r="K6" s="4">
        <f>L6*K7</f>
        <v>0</v>
      </c>
      <c r="L6" s="4">
        <f>SUMIF(G10:G24,J5,F10:F24)</f>
        <v>0</v>
      </c>
    </row>
    <row r="7" spans="7:11" ht="9.75" customHeight="1" thickBot="1">
      <c r="G7" s="485"/>
      <c r="H7" s="182"/>
      <c r="I7" s="260"/>
      <c r="K7" s="227">
        <v>0.2409</v>
      </c>
    </row>
    <row r="8" spans="1:13" ht="39" thickBot="1">
      <c r="A8" s="242" t="s">
        <v>83</v>
      </c>
      <c r="B8" s="243" t="s">
        <v>53</v>
      </c>
      <c r="C8" s="243" t="s">
        <v>29</v>
      </c>
      <c r="D8" s="243" t="s">
        <v>87</v>
      </c>
      <c r="E8" s="243" t="s">
        <v>30</v>
      </c>
      <c r="F8" s="261" t="s">
        <v>31</v>
      </c>
      <c r="G8" s="483"/>
      <c r="H8" s="268"/>
      <c r="M8" s="634" t="s">
        <v>209</v>
      </c>
    </row>
    <row r="9" spans="1:13" ht="17.25" customHeight="1">
      <c r="A9" s="657" t="s">
        <v>227</v>
      </c>
      <c r="B9" s="658"/>
      <c r="C9" s="658"/>
      <c r="D9" s="658"/>
      <c r="E9" s="658"/>
      <c r="F9" s="549">
        <f>SUM(F10:F24)</f>
        <v>0</v>
      </c>
      <c r="G9" s="483"/>
      <c r="H9" s="268"/>
      <c r="I9" s="4">
        <v>1</v>
      </c>
      <c r="J9" s="4">
        <f>SUMIF($A$9:$A$41,I9,$F$9:$F$41)</f>
        <v>0</v>
      </c>
      <c r="M9" s="635"/>
    </row>
    <row r="10" spans="1:13" ht="12.75" customHeight="1">
      <c r="A10" s="309"/>
      <c r="B10" s="270"/>
      <c r="C10" s="236"/>
      <c r="D10" s="236"/>
      <c r="E10" s="236"/>
      <c r="F10" s="144">
        <f>ROUND(C10*E10,0)</f>
        <v>0</v>
      </c>
      <c r="G10" s="483" t="s">
        <v>147</v>
      </c>
      <c r="H10" s="268"/>
      <c r="I10" s="4">
        <v>2</v>
      </c>
      <c r="J10" s="4">
        <f aca="true" t="shared" si="0" ref="J10:J23">SUMIF($A$9:$A$41,I10,$F$9:$F$41)</f>
        <v>0</v>
      </c>
      <c r="M10" s="635"/>
    </row>
    <row r="11" spans="1:13" ht="12.75">
      <c r="A11" s="309"/>
      <c r="B11" s="270"/>
      <c r="C11" s="236"/>
      <c r="D11" s="236"/>
      <c r="E11" s="236"/>
      <c r="F11" s="144">
        <f aca="true" t="shared" si="1" ref="F11:F24">ROUND(C11*E11,0)</f>
        <v>0</v>
      </c>
      <c r="G11" s="483" t="s">
        <v>147</v>
      </c>
      <c r="H11" s="268"/>
      <c r="I11" s="4">
        <v>3</v>
      </c>
      <c r="J11" s="4">
        <f t="shared" si="0"/>
        <v>0</v>
      </c>
      <c r="M11" s="635"/>
    </row>
    <row r="12" spans="1:13" ht="12.75">
      <c r="A12" s="309"/>
      <c r="B12" s="270"/>
      <c r="C12" s="236"/>
      <c r="D12" s="236"/>
      <c r="E12" s="236"/>
      <c r="F12" s="144">
        <f t="shared" si="1"/>
        <v>0</v>
      </c>
      <c r="G12" s="483" t="s">
        <v>147</v>
      </c>
      <c r="H12" s="268"/>
      <c r="I12" s="4">
        <v>4</v>
      </c>
      <c r="J12" s="4">
        <f t="shared" si="0"/>
        <v>0</v>
      </c>
      <c r="M12" s="635"/>
    </row>
    <row r="13" spans="1:13" ht="12.75">
      <c r="A13" s="309"/>
      <c r="B13" s="270"/>
      <c r="C13" s="236"/>
      <c r="D13" s="236"/>
      <c r="E13" s="236"/>
      <c r="F13" s="144">
        <f t="shared" si="1"/>
        <v>0</v>
      </c>
      <c r="G13" s="483" t="s">
        <v>147</v>
      </c>
      <c r="H13" s="268"/>
      <c r="I13" s="4">
        <v>5</v>
      </c>
      <c r="J13" s="4">
        <f t="shared" si="0"/>
        <v>0</v>
      </c>
      <c r="M13" s="635"/>
    </row>
    <row r="14" spans="1:13" ht="12.75">
      <c r="A14" s="309"/>
      <c r="B14" s="270"/>
      <c r="C14" s="236"/>
      <c r="D14" s="236"/>
      <c r="E14" s="236"/>
      <c r="F14" s="144">
        <f t="shared" si="1"/>
        <v>0</v>
      </c>
      <c r="G14" s="483" t="s">
        <v>147</v>
      </c>
      <c r="H14" s="268"/>
      <c r="I14" s="4">
        <v>6</v>
      </c>
      <c r="J14" s="4">
        <f t="shared" si="0"/>
        <v>0</v>
      </c>
      <c r="M14" s="635"/>
    </row>
    <row r="15" spans="1:10" ht="12.75">
      <c r="A15" s="309"/>
      <c r="B15" s="270"/>
      <c r="C15" s="236"/>
      <c r="D15" s="236"/>
      <c r="E15" s="236"/>
      <c r="F15" s="144">
        <f t="shared" si="1"/>
        <v>0</v>
      </c>
      <c r="G15" s="483" t="s">
        <v>147</v>
      </c>
      <c r="H15" s="268"/>
      <c r="I15" s="4">
        <v>7</v>
      </c>
      <c r="J15" s="4">
        <f t="shared" si="0"/>
        <v>0</v>
      </c>
    </row>
    <row r="16" spans="1:10" ht="12.75">
      <c r="A16" s="309"/>
      <c r="B16" s="270"/>
      <c r="C16" s="236"/>
      <c r="D16" s="236"/>
      <c r="E16" s="236"/>
      <c r="F16" s="144">
        <f t="shared" si="1"/>
        <v>0</v>
      </c>
      <c r="G16" s="483" t="s">
        <v>147</v>
      </c>
      <c r="H16" s="268"/>
      <c r="I16" s="4">
        <v>8</v>
      </c>
      <c r="J16" s="4">
        <f t="shared" si="0"/>
        <v>0</v>
      </c>
    </row>
    <row r="17" spans="1:10" ht="12.75">
      <c r="A17" s="309"/>
      <c r="B17" s="270"/>
      <c r="C17" s="236"/>
      <c r="D17" s="236"/>
      <c r="E17" s="236"/>
      <c r="F17" s="144">
        <f t="shared" si="1"/>
        <v>0</v>
      </c>
      <c r="G17" s="483" t="s">
        <v>147</v>
      </c>
      <c r="H17" s="268"/>
      <c r="I17" s="4">
        <v>9</v>
      </c>
      <c r="J17" s="4">
        <f t="shared" si="0"/>
        <v>0</v>
      </c>
    </row>
    <row r="18" spans="1:10" ht="12.75">
      <c r="A18" s="309"/>
      <c r="B18" s="270"/>
      <c r="C18" s="236"/>
      <c r="D18" s="236"/>
      <c r="E18" s="236"/>
      <c r="F18" s="144">
        <f t="shared" si="1"/>
        <v>0</v>
      </c>
      <c r="G18" s="483" t="s">
        <v>147</v>
      </c>
      <c r="H18" s="268"/>
      <c r="I18" s="4">
        <v>10</v>
      </c>
      <c r="J18" s="4">
        <f t="shared" si="0"/>
        <v>0</v>
      </c>
    </row>
    <row r="19" spans="1:10" ht="12.75">
      <c r="A19" s="309"/>
      <c r="B19" s="270"/>
      <c r="C19" s="236"/>
      <c r="D19" s="236"/>
      <c r="E19" s="236"/>
      <c r="F19" s="144">
        <f t="shared" si="1"/>
        <v>0</v>
      </c>
      <c r="G19" s="483" t="s">
        <v>147</v>
      </c>
      <c r="H19" s="268"/>
      <c r="I19" s="4">
        <v>11</v>
      </c>
      <c r="J19" s="4">
        <f t="shared" si="0"/>
        <v>0</v>
      </c>
    </row>
    <row r="20" spans="1:10" ht="12.75">
      <c r="A20" s="309"/>
      <c r="B20" s="270"/>
      <c r="C20" s="236"/>
      <c r="D20" s="236"/>
      <c r="E20" s="236"/>
      <c r="F20" s="144">
        <f t="shared" si="1"/>
        <v>0</v>
      </c>
      <c r="G20" s="483" t="s">
        <v>147</v>
      </c>
      <c r="H20" s="268"/>
      <c r="I20" s="4">
        <v>12</v>
      </c>
      <c r="J20" s="4">
        <f t="shared" si="0"/>
        <v>0</v>
      </c>
    </row>
    <row r="21" spans="1:10" ht="12.75">
      <c r="A21" s="309"/>
      <c r="B21" s="270"/>
      <c r="C21" s="236"/>
      <c r="D21" s="236"/>
      <c r="E21" s="236"/>
      <c r="F21" s="144">
        <f t="shared" si="1"/>
        <v>0</v>
      </c>
      <c r="G21" s="483" t="s">
        <v>147</v>
      </c>
      <c r="H21" s="268"/>
      <c r="I21" s="4">
        <v>13</v>
      </c>
      <c r="J21" s="4">
        <f t="shared" si="0"/>
        <v>0</v>
      </c>
    </row>
    <row r="22" spans="1:10" ht="12.75">
      <c r="A22" s="309"/>
      <c r="B22" s="270"/>
      <c r="C22" s="236"/>
      <c r="D22" s="236"/>
      <c r="E22" s="236"/>
      <c r="F22" s="144">
        <f t="shared" si="1"/>
        <v>0</v>
      </c>
      <c r="G22" s="483" t="s">
        <v>147</v>
      </c>
      <c r="H22" s="268"/>
      <c r="I22" s="4">
        <v>14</v>
      </c>
      <c r="J22" s="4">
        <f t="shared" si="0"/>
        <v>0</v>
      </c>
    </row>
    <row r="23" spans="1:10" ht="12.75">
      <c r="A23" s="309"/>
      <c r="B23" s="270"/>
      <c r="C23" s="236"/>
      <c r="D23" s="236"/>
      <c r="E23" s="236"/>
      <c r="F23" s="144">
        <f t="shared" si="1"/>
        <v>0</v>
      </c>
      <c r="G23" s="483" t="s">
        <v>147</v>
      </c>
      <c r="H23" s="268"/>
      <c r="I23" s="4">
        <v>15</v>
      </c>
      <c r="J23" s="4">
        <f t="shared" si="0"/>
        <v>0</v>
      </c>
    </row>
    <row r="24" spans="1:10" ht="12.75">
      <c r="A24" s="309"/>
      <c r="B24" s="270"/>
      <c r="C24" s="236"/>
      <c r="D24" s="236"/>
      <c r="E24" s="236"/>
      <c r="F24" s="144">
        <f t="shared" si="1"/>
        <v>0</v>
      </c>
      <c r="G24" s="483" t="s">
        <v>147</v>
      </c>
      <c r="H24" s="268"/>
      <c r="I24" s="4">
        <f>SUM(J9:J23)</f>
        <v>0</v>
      </c>
      <c r="J24" s="4" t="s">
        <v>121</v>
      </c>
    </row>
    <row r="25" spans="1:8" ht="18.75" customHeight="1">
      <c r="A25" s="659" t="s">
        <v>228</v>
      </c>
      <c r="B25" s="660"/>
      <c r="C25" s="660"/>
      <c r="D25" s="660"/>
      <c r="E25" s="660"/>
      <c r="F25" s="550">
        <f>SUM(F26:F41)</f>
        <v>0</v>
      </c>
      <c r="G25" s="483"/>
      <c r="H25" s="268"/>
    </row>
    <row r="26" spans="1:8" ht="12.75">
      <c r="A26" s="309"/>
      <c r="B26" s="270"/>
      <c r="C26" s="236"/>
      <c r="D26" s="236"/>
      <c r="E26" s="236"/>
      <c r="F26" s="144">
        <f>ROUND(C26*E26,0)</f>
        <v>0</v>
      </c>
      <c r="G26" s="483" t="s">
        <v>147</v>
      </c>
      <c r="H26" s="268"/>
    </row>
    <row r="27" spans="1:8" ht="12.75">
      <c r="A27" s="309"/>
      <c r="B27" s="270"/>
      <c r="C27" s="236"/>
      <c r="D27" s="236"/>
      <c r="E27" s="236"/>
      <c r="F27" s="144">
        <f aca="true" t="shared" si="2" ref="F27:F40">ROUND(C27*E27,0)</f>
        <v>0</v>
      </c>
      <c r="G27" s="483" t="s">
        <v>147</v>
      </c>
      <c r="H27" s="268"/>
    </row>
    <row r="28" spans="1:8" ht="12.75">
      <c r="A28" s="309"/>
      <c r="B28" s="270"/>
      <c r="C28" s="236"/>
      <c r="D28" s="236"/>
      <c r="E28" s="236"/>
      <c r="F28" s="144">
        <f t="shared" si="2"/>
        <v>0</v>
      </c>
      <c r="G28" s="483" t="s">
        <v>147</v>
      </c>
      <c r="H28" s="268"/>
    </row>
    <row r="29" spans="1:8" ht="12.75">
      <c r="A29" s="309"/>
      <c r="B29" s="270"/>
      <c r="C29" s="236"/>
      <c r="D29" s="236"/>
      <c r="E29" s="236"/>
      <c r="F29" s="144">
        <f t="shared" si="2"/>
        <v>0</v>
      </c>
      <c r="G29" s="483" t="s">
        <v>147</v>
      </c>
      <c r="H29" s="268"/>
    </row>
    <row r="30" spans="1:8" ht="12.75">
      <c r="A30" s="309"/>
      <c r="B30" s="270"/>
      <c r="C30" s="236"/>
      <c r="D30" s="236"/>
      <c r="E30" s="236"/>
      <c r="F30" s="144">
        <f t="shared" si="2"/>
        <v>0</v>
      </c>
      <c r="G30" s="483" t="s">
        <v>147</v>
      </c>
      <c r="H30" s="268"/>
    </row>
    <row r="31" spans="1:8" ht="12.75">
      <c r="A31" s="309"/>
      <c r="B31" s="270"/>
      <c r="C31" s="236"/>
      <c r="D31" s="236"/>
      <c r="E31" s="236"/>
      <c r="F31" s="144">
        <f t="shared" si="2"/>
        <v>0</v>
      </c>
      <c r="G31" s="483" t="s">
        <v>147</v>
      </c>
      <c r="H31" s="268"/>
    </row>
    <row r="32" spans="1:8" ht="12.75">
      <c r="A32" s="309"/>
      <c r="B32" s="270"/>
      <c r="C32" s="236"/>
      <c r="D32" s="236"/>
      <c r="E32" s="236"/>
      <c r="F32" s="144">
        <f t="shared" si="2"/>
        <v>0</v>
      </c>
      <c r="G32" s="483" t="s">
        <v>147</v>
      </c>
      <c r="H32" s="268"/>
    </row>
    <row r="33" spans="1:8" ht="12.75">
      <c r="A33" s="309"/>
      <c r="B33" s="270"/>
      <c r="C33" s="236"/>
      <c r="D33" s="236"/>
      <c r="E33" s="236"/>
      <c r="F33" s="144">
        <f t="shared" si="2"/>
        <v>0</v>
      </c>
      <c r="G33" s="483" t="s">
        <v>147</v>
      </c>
      <c r="H33" s="268"/>
    </row>
    <row r="34" spans="1:8" ht="12.75">
      <c r="A34" s="309"/>
      <c r="B34" s="270"/>
      <c r="C34" s="236"/>
      <c r="D34" s="236"/>
      <c r="E34" s="236"/>
      <c r="F34" s="144">
        <f t="shared" si="2"/>
        <v>0</v>
      </c>
      <c r="G34" s="483" t="s">
        <v>147</v>
      </c>
      <c r="H34" s="268"/>
    </row>
    <row r="35" spans="1:8" ht="12.75">
      <c r="A35" s="309"/>
      <c r="B35" s="270"/>
      <c r="C35" s="236"/>
      <c r="D35" s="236"/>
      <c r="E35" s="236"/>
      <c r="F35" s="144">
        <f t="shared" si="2"/>
        <v>0</v>
      </c>
      <c r="G35" s="483" t="s">
        <v>147</v>
      </c>
      <c r="H35" s="268"/>
    </row>
    <row r="36" spans="1:8" ht="12.75">
      <c r="A36" s="309"/>
      <c r="B36" s="270"/>
      <c r="C36" s="236"/>
      <c r="D36" s="236"/>
      <c r="E36" s="236"/>
      <c r="F36" s="144">
        <f t="shared" si="2"/>
        <v>0</v>
      </c>
      <c r="G36" s="483" t="s">
        <v>147</v>
      </c>
      <c r="H36" s="268"/>
    </row>
    <row r="37" spans="1:8" ht="12.75">
      <c r="A37" s="309"/>
      <c r="B37" s="270"/>
      <c r="C37" s="236"/>
      <c r="D37" s="236"/>
      <c r="E37" s="236"/>
      <c r="F37" s="144">
        <f t="shared" si="2"/>
        <v>0</v>
      </c>
      <c r="G37" s="483" t="s">
        <v>147</v>
      </c>
      <c r="H37" s="268"/>
    </row>
    <row r="38" spans="1:8" ht="12.75">
      <c r="A38" s="309"/>
      <c r="B38" s="270"/>
      <c r="C38" s="236"/>
      <c r="D38" s="236"/>
      <c r="E38" s="236"/>
      <c r="F38" s="144">
        <f t="shared" si="2"/>
        <v>0</v>
      </c>
      <c r="G38" s="483" t="s">
        <v>147</v>
      </c>
      <c r="H38" s="268"/>
    </row>
    <row r="39" spans="1:8" ht="12.75">
      <c r="A39" s="309"/>
      <c r="B39" s="270"/>
      <c r="C39" s="236"/>
      <c r="D39" s="236"/>
      <c r="E39" s="236"/>
      <c r="F39" s="144">
        <f t="shared" si="2"/>
        <v>0</v>
      </c>
      <c r="G39" s="483" t="s">
        <v>147</v>
      </c>
      <c r="H39" s="268"/>
    </row>
    <row r="40" spans="1:8" ht="12.75">
      <c r="A40" s="309"/>
      <c r="B40" s="270"/>
      <c r="C40" s="236"/>
      <c r="D40" s="236"/>
      <c r="E40" s="236"/>
      <c r="F40" s="144">
        <f t="shared" si="2"/>
        <v>0</v>
      </c>
      <c r="G40" s="483" t="s">
        <v>147</v>
      </c>
      <c r="H40" s="268"/>
    </row>
    <row r="41" spans="1:8" ht="13.5" thickBot="1">
      <c r="A41" s="311"/>
      <c r="B41" s="275"/>
      <c r="C41" s="241"/>
      <c r="D41" s="241"/>
      <c r="E41" s="241"/>
      <c r="F41" s="212">
        <f>ROUND(C41*E41,0)</f>
        <v>0</v>
      </c>
      <c r="G41" s="483" t="s">
        <v>147</v>
      </c>
      <c r="H41" s="268"/>
    </row>
    <row r="42" ht="9.75" customHeight="1"/>
    <row r="43" spans="1:6" ht="48" customHeight="1">
      <c r="A43" s="667" t="s">
        <v>139</v>
      </c>
      <c r="B43" s="668"/>
      <c r="C43" s="668"/>
      <c r="D43" s="668"/>
      <c r="E43" s="668"/>
      <c r="F43" s="669"/>
    </row>
    <row r="44" spans="1:6" ht="27.75" customHeight="1">
      <c r="A44" s="670" t="s">
        <v>134</v>
      </c>
      <c r="B44" s="671"/>
      <c r="C44" s="671"/>
      <c r="D44" s="671"/>
      <c r="E44" s="671"/>
      <c r="F44" s="672"/>
    </row>
    <row r="45" spans="1:6" ht="8.25" customHeight="1">
      <c r="A45" s="312"/>
      <c r="B45" s="312"/>
      <c r="C45" s="312"/>
      <c r="D45" s="312"/>
      <c r="E45" s="312"/>
      <c r="F45" s="312"/>
    </row>
    <row r="46" spans="1:6" ht="15" customHeight="1">
      <c r="A46" s="645" t="s">
        <v>65</v>
      </c>
      <c r="B46" s="645"/>
      <c r="C46" s="645"/>
      <c r="D46" s="645"/>
      <c r="E46" s="645"/>
      <c r="F46" s="645"/>
    </row>
    <row r="47" spans="1:6" ht="30" customHeight="1">
      <c r="A47" s="661" t="s">
        <v>149</v>
      </c>
      <c r="B47" s="661"/>
      <c r="C47" s="661"/>
      <c r="D47" s="661"/>
      <c r="E47" s="661"/>
      <c r="F47" s="661"/>
    </row>
    <row r="49" spans="1:6" ht="12.75" customHeight="1">
      <c r="A49" s="294"/>
      <c r="B49" s="294" t="s">
        <v>193</v>
      </c>
      <c r="C49" s="676" t="s">
        <v>192</v>
      </c>
      <c r="D49" s="676"/>
      <c r="E49" s="675" t="s">
        <v>84</v>
      </c>
      <c r="F49" s="675"/>
    </row>
    <row r="50" spans="1:6" ht="12.75">
      <c r="A50" s="294" t="s">
        <v>3</v>
      </c>
      <c r="B50" s="294">
        <v>2200</v>
      </c>
      <c r="C50" s="676" t="s">
        <v>114</v>
      </c>
      <c r="D50" s="676"/>
      <c r="E50" s="677">
        <f>SUMIF(G10:G24,J3,F10:F24)+SUMIF(G10:G24,J4,F10:F24)</f>
        <v>0</v>
      </c>
      <c r="F50" s="677"/>
    </row>
    <row r="51" spans="1:6" ht="12.75">
      <c r="A51" s="294"/>
      <c r="B51" s="294">
        <v>5000</v>
      </c>
      <c r="C51" s="653" t="s">
        <v>231</v>
      </c>
      <c r="D51" s="654"/>
      <c r="E51" s="655">
        <f>F25</f>
        <v>0</v>
      </c>
      <c r="F51" s="656"/>
    </row>
    <row r="52" spans="1:6" ht="12.75">
      <c r="A52" s="294"/>
      <c r="B52" s="294">
        <v>1100</v>
      </c>
      <c r="C52" s="653" t="s">
        <v>110</v>
      </c>
      <c r="D52" s="654"/>
      <c r="E52" s="678">
        <f>L6-E55</f>
        <v>0</v>
      </c>
      <c r="F52" s="679"/>
    </row>
    <row r="53" spans="1:6" ht="12.75">
      <c r="A53" s="294"/>
      <c r="B53" s="294">
        <v>2512</v>
      </c>
      <c r="C53" s="676" t="s">
        <v>238</v>
      </c>
      <c r="D53" s="676"/>
      <c r="E53" s="677">
        <f>K4</f>
        <v>0</v>
      </c>
      <c r="F53" s="677"/>
    </row>
    <row r="54" spans="1:6" ht="12.75">
      <c r="A54" s="294"/>
      <c r="B54" s="294">
        <v>2512</v>
      </c>
      <c r="C54" s="653" t="s">
        <v>238</v>
      </c>
      <c r="D54" s="654"/>
      <c r="E54" s="655">
        <f>K5</f>
        <v>0</v>
      </c>
      <c r="F54" s="656"/>
    </row>
    <row r="55" spans="1:6" ht="12.75">
      <c r="A55" s="252"/>
      <c r="B55" s="252">
        <v>1200</v>
      </c>
      <c r="C55" s="673" t="s">
        <v>239</v>
      </c>
      <c r="D55" s="673"/>
      <c r="E55" s="674">
        <f>K6</f>
        <v>0</v>
      </c>
      <c r="F55" s="674"/>
    </row>
  </sheetData>
  <sheetProtection password="8E49" sheet="1" formatCells="0" formatColumns="0" formatRows="0"/>
  <mergeCells count="26">
    <mergeCell ref="C55:D55"/>
    <mergeCell ref="E55:F55"/>
    <mergeCell ref="E49:F49"/>
    <mergeCell ref="C49:D49"/>
    <mergeCell ref="C50:D50"/>
    <mergeCell ref="C53:D53"/>
    <mergeCell ref="E53:F53"/>
    <mergeCell ref="E50:F50"/>
    <mergeCell ref="C52:D52"/>
    <mergeCell ref="E52:F52"/>
    <mergeCell ref="M8:M14"/>
    <mergeCell ref="A1:F1"/>
    <mergeCell ref="A2:F2"/>
    <mergeCell ref="A3:F3"/>
    <mergeCell ref="A46:F46"/>
    <mergeCell ref="B5:E5"/>
    <mergeCell ref="B6:E6"/>
    <mergeCell ref="A43:F43"/>
    <mergeCell ref="A44:F44"/>
    <mergeCell ref="C51:D51"/>
    <mergeCell ref="E51:F51"/>
    <mergeCell ref="E54:F54"/>
    <mergeCell ref="C54:D54"/>
    <mergeCell ref="A9:E9"/>
    <mergeCell ref="A25:E25"/>
    <mergeCell ref="A47:F47"/>
  </mergeCells>
  <dataValidations count="3">
    <dataValidation type="list" allowBlank="1" showInputMessage="1" showErrorMessage="1" sqref="A10:A24 A26:A41">
      <formula1>$I$8:$I$23</formula1>
    </dataValidation>
    <dataValidation type="list" allowBlank="1" showInputMessage="1" showErrorMessage="1" sqref="H9:H41">
      <formula1>$J$2:$J$5</formula1>
    </dataValidation>
    <dataValidation type="list" allowBlank="1" showInputMessage="1" showErrorMessage="1" sqref="G26:G41 G10:G24">
      <formula1>$J$2:$J$7</formula1>
    </dataValidation>
  </dataValidations>
  <hyperlinks>
    <hyperlink ref="A5" location="'Kopējais budžets'!A1" display="D"/>
  </hyperlinks>
  <printOptions horizontalCentered="1"/>
  <pageMargins left="0.7874015748031497" right="0.3937007874015748" top="0.7874015748031497" bottom="0.5905511811023623" header="0.5118110236220472" footer="0.31496062992125984"/>
  <pageSetup horizontalDpi="1200" verticalDpi="1200" orientation="portrait" paperSize="9" scale="98" r:id="rId1"/>
  <headerFooter alignWithMargins="0">
    <oddHeader>&amp;R&amp;D</oddHeader>
    <oddFooter>&amp;R5.7. Apakšuzņēmēju līgumu izmaksas
____</oddFooter>
  </headerFooter>
</worksheet>
</file>

<file path=xl/worksheets/sheet8.xml><?xml version="1.0" encoding="utf-8"?>
<worksheet xmlns="http://schemas.openxmlformats.org/spreadsheetml/2006/main" xmlns:r="http://schemas.openxmlformats.org/officeDocument/2006/relationships">
  <dimension ref="A1:N148"/>
  <sheetViews>
    <sheetView view="pageBreakPreview" zoomScaleSheetLayoutView="100" zoomScalePageLayoutView="0" workbookViewId="0" topLeftCell="A1">
      <pane ySplit="7" topLeftCell="A8" activePane="bottomLeft" state="frozen"/>
      <selection pane="topLeft" activeCell="M43" sqref="M43"/>
      <selection pane="bottomLeft" activeCell="F110" sqref="F110"/>
    </sheetView>
  </sheetViews>
  <sheetFormatPr defaultColWidth="9.140625" defaultRowHeight="12.75"/>
  <cols>
    <col min="1" max="1" width="7.00390625" style="201" customWidth="1"/>
    <col min="2" max="2" width="21.00390625" style="201" customWidth="1"/>
    <col min="3" max="3" width="24.140625" style="201" customWidth="1"/>
    <col min="4" max="4" width="8.57421875" style="201" customWidth="1"/>
    <col min="5" max="5" width="7.7109375" style="201" customWidth="1"/>
    <col min="6" max="6" width="8.7109375" style="201" customWidth="1"/>
    <col min="7" max="7" width="10.00390625" style="201" customWidth="1"/>
    <col min="8" max="8" width="7.421875" style="483" customWidth="1"/>
    <col min="9" max="9" width="14.00390625" style="201" customWidth="1"/>
    <col min="10" max="10" width="11.421875" style="201" hidden="1" customWidth="1"/>
    <col min="11" max="12" width="9.140625" style="201" hidden="1" customWidth="1"/>
    <col min="13" max="13" width="41.00390625" style="201" customWidth="1"/>
    <col min="14" max="14" width="9.140625" style="201" customWidth="1"/>
    <col min="15" max="16384" width="9.140625" style="201" customWidth="1"/>
  </cols>
  <sheetData>
    <row r="1" spans="1:7" ht="12.75">
      <c r="A1" s="586" t="str">
        <f>'Kopējais budžets'!A1:D1</f>
        <v>Izvēlēties fondu</v>
      </c>
      <c r="B1" s="619"/>
      <c r="C1" s="587"/>
      <c r="D1" s="587"/>
      <c r="E1" s="587"/>
      <c r="F1" s="587"/>
      <c r="G1" s="588"/>
    </row>
    <row r="2" spans="1:12" ht="19.5" customHeight="1">
      <c r="A2" s="589" t="str">
        <f>'Kopējais budžets'!A2:D2</f>
        <v>Projekta nosaukums</v>
      </c>
      <c r="B2" s="620"/>
      <c r="C2" s="590"/>
      <c r="D2" s="590"/>
      <c r="E2" s="590"/>
      <c r="F2" s="590"/>
      <c r="G2" s="591"/>
      <c r="K2" s="478">
        <v>0.21</v>
      </c>
      <c r="L2" s="478">
        <v>1.21</v>
      </c>
    </row>
    <row r="3" spans="1:14" ht="12.75">
      <c r="A3" s="592" t="str">
        <f>'Kopējais budžets'!A3:D3</f>
        <v>Projekta iesniedzēja nosaukums</v>
      </c>
      <c r="B3" s="621"/>
      <c r="C3" s="593"/>
      <c r="D3" s="593"/>
      <c r="E3" s="593"/>
      <c r="F3" s="593"/>
      <c r="G3" s="594"/>
      <c r="J3" s="201" t="s">
        <v>120</v>
      </c>
      <c r="K3" s="379">
        <f>L3*K2/L2</f>
        <v>0</v>
      </c>
      <c r="L3" s="381">
        <f>SUMIF(H9:H40,J4,G9:G40)+SUMIF(H75:H106,J4,G78:G106)+SUMIF(H108:H137,J4,G108:G137)</f>
        <v>0</v>
      </c>
      <c r="N3" s="315"/>
    </row>
    <row r="4" spans="10:14" ht="12.75" customHeight="1" thickBot="1">
      <c r="J4" s="201" t="s">
        <v>224</v>
      </c>
      <c r="K4" s="316"/>
      <c r="L4" s="316"/>
      <c r="N4" s="315"/>
    </row>
    <row r="5" spans="1:14" ht="13.5" thickBot="1">
      <c r="A5" s="317" t="s">
        <v>36</v>
      </c>
      <c r="B5" s="680" t="s">
        <v>159</v>
      </c>
      <c r="C5" s="681"/>
      <c r="D5" s="681"/>
      <c r="E5" s="681"/>
      <c r="F5" s="681"/>
      <c r="G5" s="318" t="s">
        <v>234</v>
      </c>
      <c r="I5" s="319"/>
      <c r="J5" s="201" t="s">
        <v>108</v>
      </c>
      <c r="N5" s="315"/>
    </row>
    <row r="6" spans="1:14" ht="18" customHeight="1" thickBot="1">
      <c r="A6" s="320"/>
      <c r="B6" s="321"/>
      <c r="C6" s="322"/>
      <c r="D6" s="322"/>
      <c r="E6" s="322"/>
      <c r="F6" s="323"/>
      <c r="G6" s="313">
        <f>ROUND(G8+G41+G74+G107,0)</f>
        <v>0</v>
      </c>
      <c r="J6" s="201" t="s">
        <v>151</v>
      </c>
      <c r="K6" s="315">
        <v>0.12</v>
      </c>
      <c r="L6" s="315">
        <v>1.12</v>
      </c>
      <c r="N6" s="315"/>
    </row>
    <row r="7" spans="1:12" ht="43.5" customHeight="1" thickBot="1">
      <c r="A7" s="242" t="s">
        <v>138</v>
      </c>
      <c r="B7" s="243" t="s">
        <v>78</v>
      </c>
      <c r="C7" s="243" t="s">
        <v>77</v>
      </c>
      <c r="D7" s="243" t="s">
        <v>75</v>
      </c>
      <c r="E7" s="243" t="s">
        <v>89</v>
      </c>
      <c r="F7" s="243" t="s">
        <v>30</v>
      </c>
      <c r="G7" s="324" t="s">
        <v>31</v>
      </c>
      <c r="I7" s="319"/>
      <c r="J7" s="325" t="s">
        <v>179</v>
      </c>
      <c r="K7" s="316">
        <f>L7*K6/L6</f>
        <v>0</v>
      </c>
      <c r="L7" s="316">
        <f>SUMIF(H9:H40,J7,G9:G40)+SUMIF(H75:H106,J7,G75:G106)+SUMIF(H108:H137,J7,G108:G137)</f>
        <v>0</v>
      </c>
    </row>
    <row r="8" spans="1:9" ht="13.5" thickBot="1">
      <c r="A8" s="682" t="s">
        <v>88</v>
      </c>
      <c r="B8" s="683"/>
      <c r="C8" s="683"/>
      <c r="D8" s="683"/>
      <c r="E8" s="683"/>
      <c r="F8" s="686"/>
      <c r="G8" s="326">
        <f>SUM(G9:G40)</f>
        <v>0</v>
      </c>
      <c r="H8" s="545"/>
      <c r="I8" s="325"/>
    </row>
    <row r="9" spans="1:13" ht="12" customHeight="1">
      <c r="A9" s="238"/>
      <c r="B9" s="329"/>
      <c r="C9" s="329"/>
      <c r="D9" s="329"/>
      <c r="E9" s="236"/>
      <c r="F9" s="330"/>
      <c r="G9" s="267">
        <f aca="true" t="shared" si="0" ref="G9:G21">D9*F9</f>
        <v>0</v>
      </c>
      <c r="H9" s="545" t="s">
        <v>120</v>
      </c>
      <c r="J9" s="201">
        <v>1</v>
      </c>
      <c r="K9" s="201">
        <f aca="true" t="shared" si="1" ref="K9:K23">SUMIF($A$9:$A$40,J9,$G$9:$G$40)+SUMIF($A$42:$A$73,J9,$G$42:$G$73)+SUMIF($A$75:$A$106,J9,$G$75:$G$106)+SUMIF($A$108:$A$137,J9,$G$108:$G$137)</f>
        <v>0</v>
      </c>
      <c r="M9" s="595" t="s">
        <v>210</v>
      </c>
    </row>
    <row r="10" spans="1:13" ht="12" customHeight="1">
      <c r="A10" s="238"/>
      <c r="B10" s="329"/>
      <c r="C10" s="329"/>
      <c r="D10" s="329"/>
      <c r="E10" s="236"/>
      <c r="F10" s="330"/>
      <c r="G10" s="144">
        <f t="shared" si="0"/>
        <v>0</v>
      </c>
      <c r="H10" s="545" t="s">
        <v>120</v>
      </c>
      <c r="J10" s="201">
        <v>2</v>
      </c>
      <c r="K10" s="201">
        <f t="shared" si="1"/>
        <v>0</v>
      </c>
      <c r="M10" s="595"/>
    </row>
    <row r="11" spans="1:13" ht="12" customHeight="1">
      <c r="A11" s="238"/>
      <c r="B11" s="329"/>
      <c r="C11" s="329"/>
      <c r="D11" s="329"/>
      <c r="E11" s="236"/>
      <c r="F11" s="330"/>
      <c r="G11" s="144">
        <f t="shared" si="0"/>
        <v>0</v>
      </c>
      <c r="H11" s="545" t="s">
        <v>120</v>
      </c>
      <c r="J11" s="201">
        <v>3</v>
      </c>
      <c r="K11" s="201">
        <f t="shared" si="1"/>
        <v>0</v>
      </c>
      <c r="M11" s="595"/>
    </row>
    <row r="12" spans="1:13" ht="12" customHeight="1">
      <c r="A12" s="238"/>
      <c r="B12" s="329"/>
      <c r="C12" s="329"/>
      <c r="D12" s="329"/>
      <c r="E12" s="236"/>
      <c r="F12" s="330"/>
      <c r="G12" s="144">
        <f t="shared" si="0"/>
        <v>0</v>
      </c>
      <c r="H12" s="545" t="s">
        <v>120</v>
      </c>
      <c r="J12" s="201">
        <v>4</v>
      </c>
      <c r="K12" s="201">
        <f t="shared" si="1"/>
        <v>0</v>
      </c>
      <c r="M12" s="595"/>
    </row>
    <row r="13" spans="1:13" ht="12" customHeight="1">
      <c r="A13" s="238"/>
      <c r="B13" s="329"/>
      <c r="C13" s="329"/>
      <c r="D13" s="329"/>
      <c r="E13" s="236"/>
      <c r="F13" s="330"/>
      <c r="G13" s="144">
        <f t="shared" si="0"/>
        <v>0</v>
      </c>
      <c r="H13" s="545" t="s">
        <v>120</v>
      </c>
      <c r="J13" s="201">
        <v>5</v>
      </c>
      <c r="K13" s="201">
        <f t="shared" si="1"/>
        <v>0</v>
      </c>
      <c r="M13" s="595"/>
    </row>
    <row r="14" spans="1:13" ht="12" customHeight="1">
      <c r="A14" s="238"/>
      <c r="B14" s="329"/>
      <c r="C14" s="329"/>
      <c r="D14" s="329"/>
      <c r="E14" s="236"/>
      <c r="F14" s="330"/>
      <c r="G14" s="144">
        <f t="shared" si="0"/>
        <v>0</v>
      </c>
      <c r="H14" s="545" t="s">
        <v>120</v>
      </c>
      <c r="J14" s="201">
        <v>6</v>
      </c>
      <c r="K14" s="201">
        <f t="shared" si="1"/>
        <v>0</v>
      </c>
      <c r="M14" s="595"/>
    </row>
    <row r="15" spans="1:13" ht="12" customHeight="1">
      <c r="A15" s="238"/>
      <c r="B15" s="329"/>
      <c r="C15" s="329"/>
      <c r="D15" s="331"/>
      <c r="E15" s="236"/>
      <c r="F15" s="330"/>
      <c r="G15" s="144">
        <f t="shared" si="0"/>
        <v>0</v>
      </c>
      <c r="H15" s="545" t="s">
        <v>120</v>
      </c>
      <c r="J15" s="201">
        <v>7</v>
      </c>
      <c r="K15" s="201">
        <f t="shared" si="1"/>
        <v>0</v>
      </c>
      <c r="M15" s="595"/>
    </row>
    <row r="16" spans="1:13" ht="12" customHeight="1">
      <c r="A16" s="238"/>
      <c r="B16" s="329"/>
      <c r="C16" s="329"/>
      <c r="D16" s="331"/>
      <c r="E16" s="236"/>
      <c r="F16" s="330"/>
      <c r="G16" s="144">
        <f t="shared" si="0"/>
        <v>0</v>
      </c>
      <c r="H16" s="545" t="s">
        <v>120</v>
      </c>
      <c r="J16" s="201">
        <v>8</v>
      </c>
      <c r="K16" s="201">
        <f t="shared" si="1"/>
        <v>0</v>
      </c>
      <c r="M16" s="595"/>
    </row>
    <row r="17" spans="1:13" ht="12" customHeight="1">
      <c r="A17" s="238"/>
      <c r="B17" s="329"/>
      <c r="C17" s="329"/>
      <c r="D17" s="331"/>
      <c r="E17" s="236"/>
      <c r="F17" s="330"/>
      <c r="G17" s="144">
        <f t="shared" si="0"/>
        <v>0</v>
      </c>
      <c r="H17" s="545" t="s">
        <v>120</v>
      </c>
      <c r="J17" s="201">
        <v>9</v>
      </c>
      <c r="K17" s="201">
        <f t="shared" si="1"/>
        <v>0</v>
      </c>
      <c r="M17" s="595"/>
    </row>
    <row r="18" spans="1:13" ht="12" customHeight="1">
      <c r="A18" s="238"/>
      <c r="B18" s="329"/>
      <c r="C18" s="329"/>
      <c r="D18" s="331"/>
      <c r="E18" s="236"/>
      <c r="F18" s="330"/>
      <c r="G18" s="144">
        <f t="shared" si="0"/>
        <v>0</v>
      </c>
      <c r="H18" s="545" t="s">
        <v>120</v>
      </c>
      <c r="J18" s="201">
        <v>10</v>
      </c>
      <c r="K18" s="201">
        <f t="shared" si="1"/>
        <v>0</v>
      </c>
      <c r="M18" s="595"/>
    </row>
    <row r="19" spans="1:13" ht="12" customHeight="1">
      <c r="A19" s="238"/>
      <c r="B19" s="329"/>
      <c r="C19" s="329"/>
      <c r="D19" s="331"/>
      <c r="E19" s="236"/>
      <c r="F19" s="330"/>
      <c r="G19" s="144">
        <f t="shared" si="0"/>
        <v>0</v>
      </c>
      <c r="H19" s="545" t="s">
        <v>120</v>
      </c>
      <c r="J19" s="201">
        <v>11</v>
      </c>
      <c r="K19" s="201">
        <f t="shared" si="1"/>
        <v>0</v>
      </c>
      <c r="M19" s="595"/>
    </row>
    <row r="20" spans="1:13" ht="12" customHeight="1">
      <c r="A20" s="238"/>
      <c r="B20" s="329"/>
      <c r="C20" s="329"/>
      <c r="D20" s="331"/>
      <c r="E20" s="236"/>
      <c r="F20" s="330"/>
      <c r="G20" s="144">
        <f t="shared" si="0"/>
        <v>0</v>
      </c>
      <c r="H20" s="545" t="s">
        <v>120</v>
      </c>
      <c r="J20" s="201">
        <v>12</v>
      </c>
      <c r="K20" s="201">
        <f t="shared" si="1"/>
        <v>0</v>
      </c>
      <c r="M20" s="595"/>
    </row>
    <row r="21" spans="1:13" ht="12" customHeight="1">
      <c r="A21" s="238"/>
      <c r="B21" s="329"/>
      <c r="C21" s="329"/>
      <c r="D21" s="331"/>
      <c r="E21" s="236"/>
      <c r="F21" s="330"/>
      <c r="G21" s="144">
        <f t="shared" si="0"/>
        <v>0</v>
      </c>
      <c r="H21" s="545" t="s">
        <v>120</v>
      </c>
      <c r="J21" s="201">
        <v>13</v>
      </c>
      <c r="K21" s="201">
        <f t="shared" si="1"/>
        <v>0</v>
      </c>
      <c r="M21" s="595"/>
    </row>
    <row r="22" spans="1:13" ht="12" customHeight="1">
      <c r="A22" s="238"/>
      <c r="B22" s="329"/>
      <c r="C22" s="329"/>
      <c r="D22" s="331"/>
      <c r="E22" s="236"/>
      <c r="F22" s="330"/>
      <c r="G22" s="144">
        <f aca="true" t="shared" si="2" ref="G22:G33">D22*F22</f>
        <v>0</v>
      </c>
      <c r="H22" s="545" t="s">
        <v>120</v>
      </c>
      <c r="J22" s="201">
        <v>14</v>
      </c>
      <c r="K22" s="201">
        <f t="shared" si="1"/>
        <v>0</v>
      </c>
      <c r="M22" s="595"/>
    </row>
    <row r="23" spans="1:13" ht="12" customHeight="1">
      <c r="A23" s="238"/>
      <c r="B23" s="329"/>
      <c r="C23" s="329"/>
      <c r="D23" s="331"/>
      <c r="E23" s="236"/>
      <c r="F23" s="330"/>
      <c r="G23" s="144">
        <f t="shared" si="2"/>
        <v>0</v>
      </c>
      <c r="H23" s="545" t="s">
        <v>120</v>
      </c>
      <c r="J23" s="201">
        <v>15</v>
      </c>
      <c r="K23" s="201">
        <f t="shared" si="1"/>
        <v>0</v>
      </c>
      <c r="M23" s="595"/>
    </row>
    <row r="24" spans="1:13" ht="12" customHeight="1">
      <c r="A24" s="238"/>
      <c r="B24" s="329"/>
      <c r="C24" s="329"/>
      <c r="D24" s="331"/>
      <c r="E24" s="236"/>
      <c r="F24" s="330"/>
      <c r="G24" s="144">
        <f t="shared" si="2"/>
        <v>0</v>
      </c>
      <c r="H24" s="545" t="s">
        <v>120</v>
      </c>
      <c r="J24" s="201">
        <f>SUM(K9:K23)</f>
        <v>0</v>
      </c>
      <c r="K24" s="201" t="s">
        <v>121</v>
      </c>
      <c r="M24" s="595"/>
    </row>
    <row r="25" spans="1:13" ht="12" customHeight="1">
      <c r="A25" s="238"/>
      <c r="B25" s="329"/>
      <c r="C25" s="329"/>
      <c r="D25" s="331"/>
      <c r="E25" s="236"/>
      <c r="F25" s="330"/>
      <c r="G25" s="144">
        <f t="shared" si="2"/>
        <v>0</v>
      </c>
      <c r="H25" s="545" t="s">
        <v>120</v>
      </c>
      <c r="M25" s="595"/>
    </row>
    <row r="26" spans="1:13" ht="12" customHeight="1">
      <c r="A26" s="238"/>
      <c r="B26" s="329"/>
      <c r="C26" s="329"/>
      <c r="D26" s="331"/>
      <c r="E26" s="236"/>
      <c r="F26" s="330"/>
      <c r="G26" s="144">
        <f t="shared" si="2"/>
        <v>0</v>
      </c>
      <c r="H26" s="545" t="s">
        <v>120</v>
      </c>
      <c r="M26" s="595"/>
    </row>
    <row r="27" spans="1:13" ht="12" customHeight="1">
      <c r="A27" s="238"/>
      <c r="B27" s="329"/>
      <c r="C27" s="329"/>
      <c r="D27" s="331"/>
      <c r="E27" s="236"/>
      <c r="F27" s="330"/>
      <c r="G27" s="144">
        <f t="shared" si="2"/>
        <v>0</v>
      </c>
      <c r="H27" s="545" t="s">
        <v>120</v>
      </c>
      <c r="M27" s="595"/>
    </row>
    <row r="28" spans="1:13" ht="12" customHeight="1">
      <c r="A28" s="238"/>
      <c r="B28" s="329"/>
      <c r="C28" s="329"/>
      <c r="D28" s="331"/>
      <c r="E28" s="236"/>
      <c r="F28" s="330"/>
      <c r="G28" s="144">
        <f t="shared" si="2"/>
        <v>0</v>
      </c>
      <c r="H28" s="545" t="s">
        <v>120</v>
      </c>
      <c r="M28" s="595"/>
    </row>
    <row r="29" spans="1:13" ht="12" customHeight="1">
      <c r="A29" s="238"/>
      <c r="B29" s="329"/>
      <c r="C29" s="329"/>
      <c r="D29" s="331"/>
      <c r="E29" s="236"/>
      <c r="F29" s="330"/>
      <c r="G29" s="144">
        <f t="shared" si="2"/>
        <v>0</v>
      </c>
      <c r="H29" s="545" t="s">
        <v>120</v>
      </c>
      <c r="M29" s="595"/>
    </row>
    <row r="30" spans="1:13" ht="12" customHeight="1">
      <c r="A30" s="238"/>
      <c r="B30" s="329"/>
      <c r="C30" s="329"/>
      <c r="D30" s="331"/>
      <c r="E30" s="236"/>
      <c r="F30" s="330"/>
      <c r="G30" s="144">
        <f t="shared" si="2"/>
        <v>0</v>
      </c>
      <c r="H30" s="545" t="s">
        <v>120</v>
      </c>
      <c r="M30" s="595"/>
    </row>
    <row r="31" spans="1:13" ht="12" customHeight="1">
      <c r="A31" s="238"/>
      <c r="B31" s="329"/>
      <c r="C31" s="329"/>
      <c r="D31" s="331"/>
      <c r="E31" s="236"/>
      <c r="F31" s="330"/>
      <c r="G31" s="144">
        <f t="shared" si="2"/>
        <v>0</v>
      </c>
      <c r="H31" s="545" t="s">
        <v>120</v>
      </c>
      <c r="M31" s="595"/>
    </row>
    <row r="32" spans="1:13" ht="12" customHeight="1">
      <c r="A32" s="238"/>
      <c r="B32" s="329"/>
      <c r="C32" s="329"/>
      <c r="D32" s="331"/>
      <c r="E32" s="236"/>
      <c r="F32" s="330"/>
      <c r="G32" s="144">
        <f t="shared" si="2"/>
        <v>0</v>
      </c>
      <c r="H32" s="545" t="s">
        <v>120</v>
      </c>
      <c r="M32" s="595"/>
    </row>
    <row r="33" spans="1:13" ht="12" customHeight="1">
      <c r="A33" s="238"/>
      <c r="B33" s="329"/>
      <c r="C33" s="329"/>
      <c r="D33" s="331"/>
      <c r="E33" s="236"/>
      <c r="F33" s="330"/>
      <c r="G33" s="144">
        <f t="shared" si="2"/>
        <v>0</v>
      </c>
      <c r="H33" s="545" t="s">
        <v>120</v>
      </c>
      <c r="M33" s="595"/>
    </row>
    <row r="34" spans="1:13" ht="12" customHeight="1">
      <c r="A34" s="238"/>
      <c r="B34" s="329"/>
      <c r="C34" s="329"/>
      <c r="D34" s="331"/>
      <c r="E34" s="236"/>
      <c r="F34" s="330"/>
      <c r="G34" s="144">
        <f aca="true" t="shared" si="3" ref="G34:G40">D34*F34</f>
        <v>0</v>
      </c>
      <c r="H34" s="545" t="s">
        <v>120</v>
      </c>
      <c r="M34" s="595"/>
    </row>
    <row r="35" spans="1:13" ht="12" customHeight="1">
      <c r="A35" s="238"/>
      <c r="B35" s="329"/>
      <c r="C35" s="329"/>
      <c r="D35" s="331"/>
      <c r="E35" s="236"/>
      <c r="F35" s="330"/>
      <c r="G35" s="144">
        <f t="shared" si="3"/>
        <v>0</v>
      </c>
      <c r="H35" s="545" t="s">
        <v>120</v>
      </c>
      <c r="M35" s="595"/>
    </row>
    <row r="36" spans="1:13" ht="12" customHeight="1">
      <c r="A36" s="238"/>
      <c r="B36" s="329"/>
      <c r="C36" s="329"/>
      <c r="D36" s="331"/>
      <c r="E36" s="236"/>
      <c r="F36" s="330"/>
      <c r="G36" s="144">
        <f t="shared" si="3"/>
        <v>0</v>
      </c>
      <c r="H36" s="545" t="s">
        <v>120</v>
      </c>
      <c r="M36" s="595"/>
    </row>
    <row r="37" spans="1:13" ht="12" customHeight="1">
      <c r="A37" s="238"/>
      <c r="B37" s="329"/>
      <c r="C37" s="329"/>
      <c r="D37" s="331"/>
      <c r="E37" s="236"/>
      <c r="F37" s="330"/>
      <c r="G37" s="144">
        <f t="shared" si="3"/>
        <v>0</v>
      </c>
      <c r="H37" s="545" t="s">
        <v>120</v>
      </c>
      <c r="M37" s="595"/>
    </row>
    <row r="38" spans="1:13" ht="12" customHeight="1">
      <c r="A38" s="238"/>
      <c r="B38" s="329"/>
      <c r="C38" s="329"/>
      <c r="D38" s="331"/>
      <c r="E38" s="236"/>
      <c r="F38" s="330"/>
      <c r="G38" s="144">
        <f t="shared" si="3"/>
        <v>0</v>
      </c>
      <c r="H38" s="545" t="s">
        <v>120</v>
      </c>
      <c r="M38" s="595"/>
    </row>
    <row r="39" spans="1:13" ht="12" customHeight="1">
      <c r="A39" s="238"/>
      <c r="B39" s="329"/>
      <c r="C39" s="329"/>
      <c r="D39" s="331"/>
      <c r="E39" s="236"/>
      <c r="F39" s="330"/>
      <c r="G39" s="144">
        <f t="shared" si="3"/>
        <v>0</v>
      </c>
      <c r="H39" s="545" t="s">
        <v>120</v>
      </c>
      <c r="M39" s="595"/>
    </row>
    <row r="40" spans="1:13" ht="12" customHeight="1" thickBot="1">
      <c r="A40" s="332"/>
      <c r="B40" s="333"/>
      <c r="C40" s="333"/>
      <c r="D40" s="334"/>
      <c r="E40" s="335"/>
      <c r="F40" s="336"/>
      <c r="G40" s="161">
        <f t="shared" si="3"/>
        <v>0</v>
      </c>
      <c r="H40" s="545" t="s">
        <v>120</v>
      </c>
      <c r="M40" s="258"/>
    </row>
    <row r="41" spans="1:13" ht="13.5" thickBot="1">
      <c r="A41" s="682" t="s">
        <v>76</v>
      </c>
      <c r="B41" s="683"/>
      <c r="C41" s="683"/>
      <c r="D41" s="683"/>
      <c r="E41" s="683"/>
      <c r="F41" s="683"/>
      <c r="G41" s="337">
        <f>SUM(G42:G73)</f>
        <v>0</v>
      </c>
      <c r="M41" s="258"/>
    </row>
    <row r="42" spans="1:13" ht="15" customHeight="1">
      <c r="A42" s="338">
        <f aca="true" t="shared" si="4" ref="A42:E51">A9</f>
        <v>0</v>
      </c>
      <c r="B42" s="339">
        <f t="shared" si="4"/>
        <v>0</v>
      </c>
      <c r="C42" s="339">
        <f t="shared" si="4"/>
        <v>0</v>
      </c>
      <c r="D42" s="340">
        <f t="shared" si="4"/>
        <v>0</v>
      </c>
      <c r="E42" s="341">
        <f t="shared" si="4"/>
        <v>0</v>
      </c>
      <c r="F42" s="342"/>
      <c r="G42" s="284">
        <f>ROUND(D42*E42*F42,0)</f>
        <v>0</v>
      </c>
      <c r="M42" s="258"/>
    </row>
    <row r="43" spans="1:13" ht="15" customHeight="1">
      <c r="A43" s="343">
        <f t="shared" si="4"/>
        <v>0</v>
      </c>
      <c r="B43" s="344">
        <f t="shared" si="4"/>
        <v>0</v>
      </c>
      <c r="C43" s="344">
        <f t="shared" si="4"/>
        <v>0</v>
      </c>
      <c r="D43" s="345">
        <f t="shared" si="4"/>
        <v>0</v>
      </c>
      <c r="E43" s="346">
        <f t="shared" si="4"/>
        <v>0</v>
      </c>
      <c r="F43" s="347"/>
      <c r="G43" s="144">
        <f>ROUND(D43*E43*F43,0)</f>
        <v>0</v>
      </c>
      <c r="M43" s="258"/>
    </row>
    <row r="44" spans="1:13" ht="15" customHeight="1">
      <c r="A44" s="343">
        <f t="shared" si="4"/>
        <v>0</v>
      </c>
      <c r="B44" s="344">
        <f t="shared" si="4"/>
        <v>0</v>
      </c>
      <c r="C44" s="344">
        <f t="shared" si="4"/>
        <v>0</v>
      </c>
      <c r="D44" s="345">
        <f t="shared" si="4"/>
        <v>0</v>
      </c>
      <c r="E44" s="346">
        <f t="shared" si="4"/>
        <v>0</v>
      </c>
      <c r="F44" s="347"/>
      <c r="G44" s="144">
        <f>ROUND(D44*E44*F44,0)</f>
        <v>0</v>
      </c>
      <c r="M44" s="258"/>
    </row>
    <row r="45" spans="1:13" ht="15" customHeight="1">
      <c r="A45" s="343">
        <f t="shared" si="4"/>
        <v>0</v>
      </c>
      <c r="B45" s="344">
        <f t="shared" si="4"/>
        <v>0</v>
      </c>
      <c r="C45" s="344">
        <f t="shared" si="4"/>
        <v>0</v>
      </c>
      <c r="D45" s="345">
        <f t="shared" si="4"/>
        <v>0</v>
      </c>
      <c r="E45" s="346">
        <f t="shared" si="4"/>
        <v>0</v>
      </c>
      <c r="F45" s="347"/>
      <c r="G45" s="144">
        <f aca="true" t="shared" si="5" ref="G45:G56">ROUND(D45*E45*F45,0)</f>
        <v>0</v>
      </c>
      <c r="M45" s="258"/>
    </row>
    <row r="46" spans="1:13" ht="15" customHeight="1">
      <c r="A46" s="343">
        <f t="shared" si="4"/>
        <v>0</v>
      </c>
      <c r="B46" s="344">
        <f t="shared" si="4"/>
        <v>0</v>
      </c>
      <c r="C46" s="344">
        <f t="shared" si="4"/>
        <v>0</v>
      </c>
      <c r="D46" s="345">
        <f t="shared" si="4"/>
        <v>0</v>
      </c>
      <c r="E46" s="346">
        <f t="shared" si="4"/>
        <v>0</v>
      </c>
      <c r="F46" s="347"/>
      <c r="G46" s="144">
        <f t="shared" si="5"/>
        <v>0</v>
      </c>
      <c r="M46" s="258"/>
    </row>
    <row r="47" spans="1:13" ht="15" customHeight="1">
      <c r="A47" s="343">
        <f t="shared" si="4"/>
        <v>0</v>
      </c>
      <c r="B47" s="344">
        <f t="shared" si="4"/>
        <v>0</v>
      </c>
      <c r="C47" s="344">
        <f t="shared" si="4"/>
        <v>0</v>
      </c>
      <c r="D47" s="345">
        <f t="shared" si="4"/>
        <v>0</v>
      </c>
      <c r="E47" s="346">
        <f t="shared" si="4"/>
        <v>0</v>
      </c>
      <c r="F47" s="347"/>
      <c r="G47" s="144">
        <f t="shared" si="5"/>
        <v>0</v>
      </c>
      <c r="M47" s="258"/>
    </row>
    <row r="48" spans="1:13" ht="15" customHeight="1">
      <c r="A48" s="343">
        <f t="shared" si="4"/>
        <v>0</v>
      </c>
      <c r="B48" s="344">
        <f t="shared" si="4"/>
        <v>0</v>
      </c>
      <c r="C48" s="344">
        <f t="shared" si="4"/>
        <v>0</v>
      </c>
      <c r="D48" s="345">
        <f t="shared" si="4"/>
        <v>0</v>
      </c>
      <c r="E48" s="346">
        <f t="shared" si="4"/>
        <v>0</v>
      </c>
      <c r="F48" s="347"/>
      <c r="G48" s="144">
        <f t="shared" si="5"/>
        <v>0</v>
      </c>
      <c r="M48" s="258"/>
    </row>
    <row r="49" spans="1:13" ht="15" customHeight="1">
      <c r="A49" s="343">
        <f t="shared" si="4"/>
        <v>0</v>
      </c>
      <c r="B49" s="344">
        <f t="shared" si="4"/>
        <v>0</v>
      </c>
      <c r="C49" s="344">
        <f t="shared" si="4"/>
        <v>0</v>
      </c>
      <c r="D49" s="345">
        <f t="shared" si="4"/>
        <v>0</v>
      </c>
      <c r="E49" s="346">
        <f t="shared" si="4"/>
        <v>0</v>
      </c>
      <c r="F49" s="347"/>
      <c r="G49" s="144">
        <f t="shared" si="5"/>
        <v>0</v>
      </c>
      <c r="M49" s="258"/>
    </row>
    <row r="50" spans="1:13" ht="15" customHeight="1">
      <c r="A50" s="343">
        <f t="shared" si="4"/>
        <v>0</v>
      </c>
      <c r="B50" s="344">
        <f t="shared" si="4"/>
        <v>0</v>
      </c>
      <c r="C50" s="344">
        <f t="shared" si="4"/>
        <v>0</v>
      </c>
      <c r="D50" s="345">
        <f t="shared" si="4"/>
        <v>0</v>
      </c>
      <c r="E50" s="346">
        <f t="shared" si="4"/>
        <v>0</v>
      </c>
      <c r="F50" s="347"/>
      <c r="G50" s="144">
        <f t="shared" si="5"/>
        <v>0</v>
      </c>
      <c r="M50" s="258"/>
    </row>
    <row r="51" spans="1:13" ht="15" customHeight="1">
      <c r="A51" s="343">
        <f t="shared" si="4"/>
        <v>0</v>
      </c>
      <c r="B51" s="344">
        <f t="shared" si="4"/>
        <v>0</v>
      </c>
      <c r="C51" s="344">
        <f t="shared" si="4"/>
        <v>0</v>
      </c>
      <c r="D51" s="345">
        <f t="shared" si="4"/>
        <v>0</v>
      </c>
      <c r="E51" s="346">
        <f t="shared" si="4"/>
        <v>0</v>
      </c>
      <c r="F51" s="347"/>
      <c r="G51" s="144">
        <f t="shared" si="5"/>
        <v>0</v>
      </c>
      <c r="M51" s="258"/>
    </row>
    <row r="52" spans="1:13" ht="15" customHeight="1">
      <c r="A52" s="343">
        <f aca="true" t="shared" si="6" ref="A52:E61">A19</f>
        <v>0</v>
      </c>
      <c r="B52" s="344">
        <f t="shared" si="6"/>
        <v>0</v>
      </c>
      <c r="C52" s="344">
        <f t="shared" si="6"/>
        <v>0</v>
      </c>
      <c r="D52" s="345">
        <f t="shared" si="6"/>
        <v>0</v>
      </c>
      <c r="E52" s="346">
        <f t="shared" si="6"/>
        <v>0</v>
      </c>
      <c r="F52" s="347"/>
      <c r="G52" s="144">
        <f t="shared" si="5"/>
        <v>0</v>
      </c>
      <c r="M52" s="258"/>
    </row>
    <row r="53" spans="1:13" ht="15" customHeight="1">
      <c r="A53" s="343">
        <f t="shared" si="6"/>
        <v>0</v>
      </c>
      <c r="B53" s="344">
        <f t="shared" si="6"/>
        <v>0</v>
      </c>
      <c r="C53" s="344">
        <f t="shared" si="6"/>
        <v>0</v>
      </c>
      <c r="D53" s="345">
        <f t="shared" si="6"/>
        <v>0</v>
      </c>
      <c r="E53" s="346">
        <f t="shared" si="6"/>
        <v>0</v>
      </c>
      <c r="F53" s="347"/>
      <c r="G53" s="144">
        <f t="shared" si="5"/>
        <v>0</v>
      </c>
      <c r="M53" s="258"/>
    </row>
    <row r="54" spans="1:13" ht="15" customHeight="1">
      <c r="A54" s="343">
        <f t="shared" si="6"/>
        <v>0</v>
      </c>
      <c r="B54" s="344">
        <f t="shared" si="6"/>
        <v>0</v>
      </c>
      <c r="C54" s="344">
        <f t="shared" si="6"/>
        <v>0</v>
      </c>
      <c r="D54" s="345">
        <f t="shared" si="6"/>
        <v>0</v>
      </c>
      <c r="E54" s="346">
        <f t="shared" si="6"/>
        <v>0</v>
      </c>
      <c r="F54" s="347"/>
      <c r="G54" s="144">
        <f t="shared" si="5"/>
        <v>0</v>
      </c>
      <c r="M54" s="258"/>
    </row>
    <row r="55" spans="1:13" ht="15" customHeight="1">
      <c r="A55" s="343">
        <f t="shared" si="6"/>
        <v>0</v>
      </c>
      <c r="B55" s="344">
        <f t="shared" si="6"/>
        <v>0</v>
      </c>
      <c r="C55" s="344">
        <f t="shared" si="6"/>
        <v>0</v>
      </c>
      <c r="D55" s="345">
        <f t="shared" si="6"/>
        <v>0</v>
      </c>
      <c r="E55" s="346">
        <f t="shared" si="6"/>
        <v>0</v>
      </c>
      <c r="F55" s="347"/>
      <c r="G55" s="144">
        <f t="shared" si="5"/>
        <v>0</v>
      </c>
      <c r="M55" s="258"/>
    </row>
    <row r="56" spans="1:13" ht="15" customHeight="1">
      <c r="A56" s="343">
        <f t="shared" si="6"/>
        <v>0</v>
      </c>
      <c r="B56" s="344">
        <f t="shared" si="6"/>
        <v>0</v>
      </c>
      <c r="C56" s="344">
        <f t="shared" si="6"/>
        <v>0</v>
      </c>
      <c r="D56" s="345">
        <f t="shared" si="6"/>
        <v>0</v>
      </c>
      <c r="E56" s="346">
        <f t="shared" si="6"/>
        <v>0</v>
      </c>
      <c r="F56" s="347"/>
      <c r="G56" s="144">
        <f t="shared" si="5"/>
        <v>0</v>
      </c>
      <c r="M56" s="258"/>
    </row>
    <row r="57" spans="1:13" ht="12.75">
      <c r="A57" s="343">
        <f t="shared" si="6"/>
        <v>0</v>
      </c>
      <c r="B57" s="344">
        <f t="shared" si="6"/>
        <v>0</v>
      </c>
      <c r="C57" s="344">
        <f t="shared" si="6"/>
        <v>0</v>
      </c>
      <c r="D57" s="345">
        <f t="shared" si="6"/>
        <v>0</v>
      </c>
      <c r="E57" s="346">
        <f t="shared" si="6"/>
        <v>0</v>
      </c>
      <c r="F57" s="347"/>
      <c r="G57" s="144">
        <f aca="true" t="shared" si="7" ref="G57:G67">ROUND(D57*E57*F57,0)</f>
        <v>0</v>
      </c>
      <c r="M57" s="258"/>
    </row>
    <row r="58" spans="1:13" ht="12.75">
      <c r="A58" s="343">
        <f t="shared" si="6"/>
        <v>0</v>
      </c>
      <c r="B58" s="344">
        <f t="shared" si="6"/>
        <v>0</v>
      </c>
      <c r="C58" s="344">
        <f t="shared" si="6"/>
        <v>0</v>
      </c>
      <c r="D58" s="345">
        <f t="shared" si="6"/>
        <v>0</v>
      </c>
      <c r="E58" s="346">
        <f t="shared" si="6"/>
        <v>0</v>
      </c>
      <c r="F58" s="347"/>
      <c r="G58" s="144">
        <f t="shared" si="7"/>
        <v>0</v>
      </c>
      <c r="M58" s="258"/>
    </row>
    <row r="59" spans="1:13" ht="12.75">
      <c r="A59" s="343">
        <f t="shared" si="6"/>
        <v>0</v>
      </c>
      <c r="B59" s="344">
        <f t="shared" si="6"/>
        <v>0</v>
      </c>
      <c r="C59" s="344">
        <f t="shared" si="6"/>
        <v>0</v>
      </c>
      <c r="D59" s="345">
        <f t="shared" si="6"/>
        <v>0</v>
      </c>
      <c r="E59" s="346">
        <f t="shared" si="6"/>
        <v>0</v>
      </c>
      <c r="F59" s="347"/>
      <c r="G59" s="144">
        <f t="shared" si="7"/>
        <v>0</v>
      </c>
      <c r="M59" s="258"/>
    </row>
    <row r="60" spans="1:13" ht="12.75">
      <c r="A60" s="343">
        <f t="shared" si="6"/>
        <v>0</v>
      </c>
      <c r="B60" s="344">
        <f t="shared" si="6"/>
        <v>0</v>
      </c>
      <c r="C60" s="344">
        <f t="shared" si="6"/>
        <v>0</v>
      </c>
      <c r="D60" s="345">
        <f t="shared" si="6"/>
        <v>0</v>
      </c>
      <c r="E60" s="346">
        <f t="shared" si="6"/>
        <v>0</v>
      </c>
      <c r="F60" s="347"/>
      <c r="G60" s="144">
        <f t="shared" si="7"/>
        <v>0</v>
      </c>
      <c r="M60" s="258"/>
    </row>
    <row r="61" spans="1:13" ht="12.75">
      <c r="A61" s="343">
        <f t="shared" si="6"/>
        <v>0</v>
      </c>
      <c r="B61" s="344">
        <f t="shared" si="6"/>
        <v>0</v>
      </c>
      <c r="C61" s="344">
        <f t="shared" si="6"/>
        <v>0</v>
      </c>
      <c r="D61" s="345">
        <f t="shared" si="6"/>
        <v>0</v>
      </c>
      <c r="E61" s="346">
        <f t="shared" si="6"/>
        <v>0</v>
      </c>
      <c r="F61" s="347"/>
      <c r="G61" s="144">
        <f t="shared" si="7"/>
        <v>0</v>
      </c>
      <c r="M61" s="258"/>
    </row>
    <row r="62" spans="1:13" ht="12.75">
      <c r="A62" s="343">
        <f aca="true" t="shared" si="8" ref="A62:E71">A29</f>
        <v>0</v>
      </c>
      <c r="B62" s="344">
        <f t="shared" si="8"/>
        <v>0</v>
      </c>
      <c r="C62" s="344">
        <f t="shared" si="8"/>
        <v>0</v>
      </c>
      <c r="D62" s="345">
        <f t="shared" si="8"/>
        <v>0</v>
      </c>
      <c r="E62" s="346">
        <f t="shared" si="8"/>
        <v>0</v>
      </c>
      <c r="F62" s="347"/>
      <c r="G62" s="144">
        <f t="shared" si="7"/>
        <v>0</v>
      </c>
      <c r="M62" s="258"/>
    </row>
    <row r="63" spans="1:13" ht="12.75">
      <c r="A63" s="343">
        <f t="shared" si="8"/>
        <v>0</v>
      </c>
      <c r="B63" s="344">
        <f t="shared" si="8"/>
        <v>0</v>
      </c>
      <c r="C63" s="344">
        <f t="shared" si="8"/>
        <v>0</v>
      </c>
      <c r="D63" s="345">
        <f t="shared" si="8"/>
        <v>0</v>
      </c>
      <c r="E63" s="346">
        <f t="shared" si="8"/>
        <v>0</v>
      </c>
      <c r="F63" s="347"/>
      <c r="G63" s="144">
        <f t="shared" si="7"/>
        <v>0</v>
      </c>
      <c r="M63" s="258"/>
    </row>
    <row r="64" spans="1:13" ht="12.75">
      <c r="A64" s="343">
        <f t="shared" si="8"/>
        <v>0</v>
      </c>
      <c r="B64" s="344">
        <f t="shared" si="8"/>
        <v>0</v>
      </c>
      <c r="C64" s="344">
        <f t="shared" si="8"/>
        <v>0</v>
      </c>
      <c r="D64" s="345">
        <f t="shared" si="8"/>
        <v>0</v>
      </c>
      <c r="E64" s="346">
        <f t="shared" si="8"/>
        <v>0</v>
      </c>
      <c r="F64" s="347"/>
      <c r="G64" s="144">
        <f t="shared" si="7"/>
        <v>0</v>
      </c>
      <c r="M64" s="258"/>
    </row>
    <row r="65" spans="1:13" ht="12.75">
      <c r="A65" s="343">
        <f t="shared" si="8"/>
        <v>0</v>
      </c>
      <c r="B65" s="344">
        <f t="shared" si="8"/>
        <v>0</v>
      </c>
      <c r="C65" s="344">
        <f t="shared" si="8"/>
        <v>0</v>
      </c>
      <c r="D65" s="345">
        <f t="shared" si="8"/>
        <v>0</v>
      </c>
      <c r="E65" s="346">
        <f t="shared" si="8"/>
        <v>0</v>
      </c>
      <c r="F65" s="347"/>
      <c r="G65" s="144">
        <f t="shared" si="7"/>
        <v>0</v>
      </c>
      <c r="M65" s="258"/>
    </row>
    <row r="66" spans="1:13" ht="12.75">
      <c r="A66" s="343">
        <f t="shared" si="8"/>
        <v>0</v>
      </c>
      <c r="B66" s="344">
        <f t="shared" si="8"/>
        <v>0</v>
      </c>
      <c r="C66" s="344">
        <f t="shared" si="8"/>
        <v>0</v>
      </c>
      <c r="D66" s="345">
        <f t="shared" si="8"/>
        <v>0</v>
      </c>
      <c r="E66" s="346">
        <f t="shared" si="8"/>
        <v>0</v>
      </c>
      <c r="F66" s="347"/>
      <c r="G66" s="144">
        <f t="shared" si="7"/>
        <v>0</v>
      </c>
      <c r="M66" s="258"/>
    </row>
    <row r="67" spans="1:13" ht="12.75">
      <c r="A67" s="343">
        <f t="shared" si="8"/>
        <v>0</v>
      </c>
      <c r="B67" s="344">
        <f t="shared" si="8"/>
        <v>0</v>
      </c>
      <c r="C67" s="344">
        <f t="shared" si="8"/>
        <v>0</v>
      </c>
      <c r="D67" s="345">
        <f t="shared" si="8"/>
        <v>0</v>
      </c>
      <c r="E67" s="346">
        <f t="shared" si="8"/>
        <v>0</v>
      </c>
      <c r="F67" s="347"/>
      <c r="G67" s="144">
        <f t="shared" si="7"/>
        <v>0</v>
      </c>
      <c r="M67" s="258"/>
    </row>
    <row r="68" spans="1:13" ht="12.75">
      <c r="A68" s="343">
        <f t="shared" si="8"/>
        <v>0</v>
      </c>
      <c r="B68" s="344">
        <f t="shared" si="8"/>
        <v>0</v>
      </c>
      <c r="C68" s="344">
        <f t="shared" si="8"/>
        <v>0</v>
      </c>
      <c r="D68" s="345">
        <f t="shared" si="8"/>
        <v>0</v>
      </c>
      <c r="E68" s="346">
        <f t="shared" si="8"/>
        <v>0</v>
      </c>
      <c r="F68" s="347"/>
      <c r="G68" s="144">
        <f aca="true" t="shared" si="9" ref="G68:G73">ROUND(D68*E68*F68,0)</f>
        <v>0</v>
      </c>
      <c r="M68" s="258"/>
    </row>
    <row r="69" spans="1:13" ht="12.75">
      <c r="A69" s="343">
        <f t="shared" si="8"/>
        <v>0</v>
      </c>
      <c r="B69" s="344">
        <f t="shared" si="8"/>
        <v>0</v>
      </c>
      <c r="C69" s="344">
        <f t="shared" si="8"/>
        <v>0</v>
      </c>
      <c r="D69" s="345">
        <f t="shared" si="8"/>
        <v>0</v>
      </c>
      <c r="E69" s="346">
        <f t="shared" si="8"/>
        <v>0</v>
      </c>
      <c r="F69" s="347"/>
      <c r="G69" s="144">
        <f t="shared" si="9"/>
        <v>0</v>
      </c>
      <c r="M69" s="258"/>
    </row>
    <row r="70" spans="1:7" ht="12.75">
      <c r="A70" s="343">
        <f t="shared" si="8"/>
        <v>0</v>
      </c>
      <c r="B70" s="344">
        <f t="shared" si="8"/>
        <v>0</v>
      </c>
      <c r="C70" s="344">
        <f t="shared" si="8"/>
        <v>0</v>
      </c>
      <c r="D70" s="345">
        <f t="shared" si="8"/>
        <v>0</v>
      </c>
      <c r="E70" s="346">
        <f t="shared" si="8"/>
        <v>0</v>
      </c>
      <c r="F70" s="347"/>
      <c r="G70" s="144">
        <f t="shared" si="9"/>
        <v>0</v>
      </c>
    </row>
    <row r="71" spans="1:7" ht="12.75">
      <c r="A71" s="343">
        <f t="shared" si="8"/>
        <v>0</v>
      </c>
      <c r="B71" s="344">
        <f t="shared" si="8"/>
        <v>0</v>
      </c>
      <c r="C71" s="344">
        <f t="shared" si="8"/>
        <v>0</v>
      </c>
      <c r="D71" s="345">
        <f t="shared" si="8"/>
        <v>0</v>
      </c>
      <c r="E71" s="346">
        <f t="shared" si="8"/>
        <v>0</v>
      </c>
      <c r="F71" s="347"/>
      <c r="G71" s="144">
        <f t="shared" si="9"/>
        <v>0</v>
      </c>
    </row>
    <row r="72" spans="1:7" ht="12.75">
      <c r="A72" s="343">
        <f aca="true" t="shared" si="10" ref="A72:E73">A39</f>
        <v>0</v>
      </c>
      <c r="B72" s="344">
        <f t="shared" si="10"/>
        <v>0</v>
      </c>
      <c r="C72" s="344">
        <f t="shared" si="10"/>
        <v>0</v>
      </c>
      <c r="D72" s="345">
        <f t="shared" si="10"/>
        <v>0</v>
      </c>
      <c r="E72" s="346">
        <f t="shared" si="10"/>
        <v>0</v>
      </c>
      <c r="F72" s="347"/>
      <c r="G72" s="144">
        <f t="shared" si="9"/>
        <v>0</v>
      </c>
    </row>
    <row r="73" spans="1:7" ht="13.5" thickBot="1">
      <c r="A73" s="348">
        <f t="shared" si="10"/>
        <v>0</v>
      </c>
      <c r="B73" s="349">
        <f t="shared" si="10"/>
        <v>0</v>
      </c>
      <c r="C73" s="349">
        <f t="shared" si="10"/>
        <v>0</v>
      </c>
      <c r="D73" s="350">
        <f t="shared" si="10"/>
        <v>0</v>
      </c>
      <c r="E73" s="351">
        <f t="shared" si="10"/>
        <v>0</v>
      </c>
      <c r="F73" s="352"/>
      <c r="G73" s="161">
        <f t="shared" si="9"/>
        <v>0</v>
      </c>
    </row>
    <row r="74" spans="1:7" ht="13.5" thickBot="1">
      <c r="A74" s="684" t="s">
        <v>79</v>
      </c>
      <c r="B74" s="685"/>
      <c r="C74" s="685"/>
      <c r="D74" s="685"/>
      <c r="E74" s="685"/>
      <c r="F74" s="685"/>
      <c r="G74" s="337">
        <f>SUM(G75:G106)</f>
        <v>0</v>
      </c>
    </row>
    <row r="75" spans="1:8" ht="15" customHeight="1">
      <c r="A75" s="353">
        <f aca="true" t="shared" si="11" ref="A75:D106">A9</f>
        <v>0</v>
      </c>
      <c r="B75" s="354">
        <f t="shared" si="11"/>
        <v>0</v>
      </c>
      <c r="C75" s="355">
        <f t="shared" si="11"/>
        <v>0</v>
      </c>
      <c r="D75" s="356">
        <f t="shared" si="11"/>
        <v>0</v>
      </c>
      <c r="E75" s="529"/>
      <c r="F75" s="357"/>
      <c r="G75" s="284">
        <f>ROUND(D75*E75*F75,0)</f>
        <v>0</v>
      </c>
      <c r="H75" s="483" t="s">
        <v>120</v>
      </c>
    </row>
    <row r="76" spans="1:8" ht="15" customHeight="1">
      <c r="A76" s="358">
        <f t="shared" si="11"/>
        <v>0</v>
      </c>
      <c r="B76" s="359">
        <f t="shared" si="11"/>
        <v>0</v>
      </c>
      <c r="C76" s="344">
        <f t="shared" si="11"/>
        <v>0</v>
      </c>
      <c r="D76" s="345">
        <f t="shared" si="11"/>
        <v>0</v>
      </c>
      <c r="E76" s="530"/>
      <c r="F76" s="360"/>
      <c r="G76" s="144">
        <f>ROUND(D76*E76*F76,0)</f>
        <v>0</v>
      </c>
      <c r="H76" s="483" t="s">
        <v>120</v>
      </c>
    </row>
    <row r="77" spans="1:8" ht="12.75">
      <c r="A77" s="358">
        <f t="shared" si="11"/>
        <v>0</v>
      </c>
      <c r="B77" s="359">
        <f t="shared" si="11"/>
        <v>0</v>
      </c>
      <c r="C77" s="344">
        <f t="shared" si="11"/>
        <v>0</v>
      </c>
      <c r="D77" s="345">
        <f t="shared" si="11"/>
        <v>0</v>
      </c>
      <c r="E77" s="530"/>
      <c r="F77" s="360"/>
      <c r="G77" s="144">
        <f aca="true" t="shared" si="12" ref="G77:G105">ROUND(D77*E77*F77,0)</f>
        <v>0</v>
      </c>
      <c r="H77" s="483" t="s">
        <v>120</v>
      </c>
    </row>
    <row r="78" spans="1:8" ht="12.75">
      <c r="A78" s="358">
        <f t="shared" si="11"/>
        <v>0</v>
      </c>
      <c r="B78" s="359">
        <f t="shared" si="11"/>
        <v>0</v>
      </c>
      <c r="C78" s="344">
        <f t="shared" si="11"/>
        <v>0</v>
      </c>
      <c r="D78" s="345">
        <f t="shared" si="11"/>
        <v>0</v>
      </c>
      <c r="E78" s="530"/>
      <c r="F78" s="360"/>
      <c r="G78" s="144">
        <f t="shared" si="12"/>
        <v>0</v>
      </c>
      <c r="H78" s="483" t="s">
        <v>120</v>
      </c>
    </row>
    <row r="79" spans="1:8" ht="12.75">
      <c r="A79" s="358">
        <f t="shared" si="11"/>
        <v>0</v>
      </c>
      <c r="B79" s="359">
        <f t="shared" si="11"/>
        <v>0</v>
      </c>
      <c r="C79" s="344">
        <f t="shared" si="11"/>
        <v>0</v>
      </c>
      <c r="D79" s="345">
        <f t="shared" si="11"/>
        <v>0</v>
      </c>
      <c r="E79" s="530"/>
      <c r="F79" s="360"/>
      <c r="G79" s="144">
        <f t="shared" si="12"/>
        <v>0</v>
      </c>
      <c r="H79" s="483" t="s">
        <v>120</v>
      </c>
    </row>
    <row r="80" spans="1:8" ht="12.75">
      <c r="A80" s="358">
        <f t="shared" si="11"/>
        <v>0</v>
      </c>
      <c r="B80" s="359">
        <f t="shared" si="11"/>
        <v>0</v>
      </c>
      <c r="C80" s="344">
        <f t="shared" si="11"/>
        <v>0</v>
      </c>
      <c r="D80" s="345">
        <f t="shared" si="11"/>
        <v>0</v>
      </c>
      <c r="E80" s="530"/>
      <c r="F80" s="360"/>
      <c r="G80" s="144">
        <f t="shared" si="12"/>
        <v>0</v>
      </c>
      <c r="H80" s="483" t="s">
        <v>120</v>
      </c>
    </row>
    <row r="81" spans="1:8" ht="12.75">
      <c r="A81" s="358">
        <f t="shared" si="11"/>
        <v>0</v>
      </c>
      <c r="B81" s="359">
        <f t="shared" si="11"/>
        <v>0</v>
      </c>
      <c r="C81" s="344">
        <f t="shared" si="11"/>
        <v>0</v>
      </c>
      <c r="D81" s="345">
        <f t="shared" si="11"/>
        <v>0</v>
      </c>
      <c r="E81" s="530"/>
      <c r="F81" s="360"/>
      <c r="G81" s="144">
        <f t="shared" si="12"/>
        <v>0</v>
      </c>
      <c r="H81" s="483" t="s">
        <v>120</v>
      </c>
    </row>
    <row r="82" spans="1:8" ht="12.75">
      <c r="A82" s="358">
        <f t="shared" si="11"/>
        <v>0</v>
      </c>
      <c r="B82" s="359">
        <f t="shared" si="11"/>
        <v>0</v>
      </c>
      <c r="C82" s="344">
        <f t="shared" si="11"/>
        <v>0</v>
      </c>
      <c r="D82" s="345">
        <f t="shared" si="11"/>
        <v>0</v>
      </c>
      <c r="E82" s="530"/>
      <c r="F82" s="360"/>
      <c r="G82" s="144">
        <f t="shared" si="12"/>
        <v>0</v>
      </c>
      <c r="H82" s="483" t="s">
        <v>120</v>
      </c>
    </row>
    <row r="83" spans="1:8" ht="12.75">
      <c r="A83" s="358">
        <f t="shared" si="11"/>
        <v>0</v>
      </c>
      <c r="B83" s="359">
        <f t="shared" si="11"/>
        <v>0</v>
      </c>
      <c r="C83" s="344">
        <f t="shared" si="11"/>
        <v>0</v>
      </c>
      <c r="D83" s="345">
        <f t="shared" si="11"/>
        <v>0</v>
      </c>
      <c r="E83" s="530"/>
      <c r="F83" s="360"/>
      <c r="G83" s="144">
        <f t="shared" si="12"/>
        <v>0</v>
      </c>
      <c r="H83" s="483" t="s">
        <v>120</v>
      </c>
    </row>
    <row r="84" spans="1:8" ht="12.75">
      <c r="A84" s="358">
        <f t="shared" si="11"/>
        <v>0</v>
      </c>
      <c r="B84" s="359">
        <f t="shared" si="11"/>
        <v>0</v>
      </c>
      <c r="C84" s="344">
        <f t="shared" si="11"/>
        <v>0</v>
      </c>
      <c r="D84" s="345">
        <f t="shared" si="11"/>
        <v>0</v>
      </c>
      <c r="E84" s="530"/>
      <c r="F84" s="360"/>
      <c r="G84" s="144">
        <f t="shared" si="12"/>
        <v>0</v>
      </c>
      <c r="H84" s="483" t="s">
        <v>120</v>
      </c>
    </row>
    <row r="85" spans="1:8" ht="12.75">
      <c r="A85" s="358">
        <f t="shared" si="11"/>
        <v>0</v>
      </c>
      <c r="B85" s="359">
        <f t="shared" si="11"/>
        <v>0</v>
      </c>
      <c r="C85" s="344">
        <f t="shared" si="11"/>
        <v>0</v>
      </c>
      <c r="D85" s="345">
        <f t="shared" si="11"/>
        <v>0</v>
      </c>
      <c r="E85" s="530"/>
      <c r="F85" s="360"/>
      <c r="G85" s="144">
        <f t="shared" si="12"/>
        <v>0</v>
      </c>
      <c r="H85" s="483" t="s">
        <v>120</v>
      </c>
    </row>
    <row r="86" spans="1:8" ht="12.75">
      <c r="A86" s="358">
        <f t="shared" si="11"/>
        <v>0</v>
      </c>
      <c r="B86" s="359">
        <f t="shared" si="11"/>
        <v>0</v>
      </c>
      <c r="C86" s="344">
        <f t="shared" si="11"/>
        <v>0</v>
      </c>
      <c r="D86" s="345">
        <f t="shared" si="11"/>
        <v>0</v>
      </c>
      <c r="E86" s="530"/>
      <c r="F86" s="360"/>
      <c r="G86" s="144">
        <f t="shared" si="12"/>
        <v>0</v>
      </c>
      <c r="H86" s="483" t="s">
        <v>120</v>
      </c>
    </row>
    <row r="87" spans="1:8" ht="12.75">
      <c r="A87" s="358">
        <f t="shared" si="11"/>
        <v>0</v>
      </c>
      <c r="B87" s="359">
        <f t="shared" si="11"/>
        <v>0</v>
      </c>
      <c r="C87" s="344">
        <f t="shared" si="11"/>
        <v>0</v>
      </c>
      <c r="D87" s="345">
        <f t="shared" si="11"/>
        <v>0</v>
      </c>
      <c r="E87" s="530"/>
      <c r="F87" s="360"/>
      <c r="G87" s="144">
        <f t="shared" si="12"/>
        <v>0</v>
      </c>
      <c r="H87" s="483" t="s">
        <v>120</v>
      </c>
    </row>
    <row r="88" spans="1:8" ht="12.75">
      <c r="A88" s="358">
        <f t="shared" si="11"/>
        <v>0</v>
      </c>
      <c r="B88" s="359">
        <f t="shared" si="11"/>
        <v>0</v>
      </c>
      <c r="C88" s="344">
        <f t="shared" si="11"/>
        <v>0</v>
      </c>
      <c r="D88" s="345">
        <f t="shared" si="11"/>
        <v>0</v>
      </c>
      <c r="E88" s="530"/>
      <c r="F88" s="360"/>
      <c r="G88" s="144">
        <f t="shared" si="12"/>
        <v>0</v>
      </c>
      <c r="H88" s="483" t="s">
        <v>120</v>
      </c>
    </row>
    <row r="89" spans="1:8" ht="12.75">
      <c r="A89" s="358">
        <f t="shared" si="11"/>
        <v>0</v>
      </c>
      <c r="B89" s="359">
        <f t="shared" si="11"/>
        <v>0</v>
      </c>
      <c r="C89" s="344">
        <f t="shared" si="11"/>
        <v>0</v>
      </c>
      <c r="D89" s="345">
        <f t="shared" si="11"/>
        <v>0</v>
      </c>
      <c r="E89" s="530"/>
      <c r="F89" s="360"/>
      <c r="G89" s="144">
        <f t="shared" si="12"/>
        <v>0</v>
      </c>
      <c r="H89" s="483" t="s">
        <v>120</v>
      </c>
    </row>
    <row r="90" spans="1:8" ht="12.75">
      <c r="A90" s="358">
        <f t="shared" si="11"/>
        <v>0</v>
      </c>
      <c r="B90" s="359">
        <f t="shared" si="11"/>
        <v>0</v>
      </c>
      <c r="C90" s="344">
        <f t="shared" si="11"/>
        <v>0</v>
      </c>
      <c r="D90" s="345">
        <f t="shared" si="11"/>
        <v>0</v>
      </c>
      <c r="E90" s="530"/>
      <c r="F90" s="360"/>
      <c r="G90" s="144">
        <f t="shared" si="12"/>
        <v>0</v>
      </c>
      <c r="H90" s="483" t="s">
        <v>120</v>
      </c>
    </row>
    <row r="91" spans="1:8" ht="12.75">
      <c r="A91" s="358">
        <f t="shared" si="11"/>
        <v>0</v>
      </c>
      <c r="B91" s="359">
        <f t="shared" si="11"/>
        <v>0</v>
      </c>
      <c r="C91" s="344">
        <f t="shared" si="11"/>
        <v>0</v>
      </c>
      <c r="D91" s="345">
        <f t="shared" si="11"/>
        <v>0</v>
      </c>
      <c r="E91" s="530"/>
      <c r="F91" s="360"/>
      <c r="G91" s="144">
        <f t="shared" si="12"/>
        <v>0</v>
      </c>
      <c r="H91" s="483" t="s">
        <v>120</v>
      </c>
    </row>
    <row r="92" spans="1:8" ht="12.75">
      <c r="A92" s="358">
        <f t="shared" si="11"/>
        <v>0</v>
      </c>
      <c r="B92" s="359">
        <f t="shared" si="11"/>
        <v>0</v>
      </c>
      <c r="C92" s="344">
        <f t="shared" si="11"/>
        <v>0</v>
      </c>
      <c r="D92" s="345">
        <f t="shared" si="11"/>
        <v>0</v>
      </c>
      <c r="E92" s="530"/>
      <c r="F92" s="360"/>
      <c r="G92" s="144">
        <f t="shared" si="12"/>
        <v>0</v>
      </c>
      <c r="H92" s="483" t="s">
        <v>120</v>
      </c>
    </row>
    <row r="93" spans="1:8" ht="12.75">
      <c r="A93" s="358">
        <f t="shared" si="11"/>
        <v>0</v>
      </c>
      <c r="B93" s="359">
        <f t="shared" si="11"/>
        <v>0</v>
      </c>
      <c r="C93" s="344">
        <f t="shared" si="11"/>
        <v>0</v>
      </c>
      <c r="D93" s="345">
        <f t="shared" si="11"/>
        <v>0</v>
      </c>
      <c r="E93" s="530"/>
      <c r="F93" s="360"/>
      <c r="G93" s="144">
        <f t="shared" si="12"/>
        <v>0</v>
      </c>
      <c r="H93" s="483" t="s">
        <v>120</v>
      </c>
    </row>
    <row r="94" spans="1:8" ht="12.75">
      <c r="A94" s="358">
        <f t="shared" si="11"/>
        <v>0</v>
      </c>
      <c r="B94" s="359">
        <f t="shared" si="11"/>
        <v>0</v>
      </c>
      <c r="C94" s="344">
        <f t="shared" si="11"/>
        <v>0</v>
      </c>
      <c r="D94" s="345">
        <f t="shared" si="11"/>
        <v>0</v>
      </c>
      <c r="E94" s="530"/>
      <c r="F94" s="360"/>
      <c r="G94" s="144">
        <f t="shared" si="12"/>
        <v>0</v>
      </c>
      <c r="H94" s="483" t="s">
        <v>120</v>
      </c>
    </row>
    <row r="95" spans="1:8" ht="12.75">
      <c r="A95" s="358">
        <f t="shared" si="11"/>
        <v>0</v>
      </c>
      <c r="B95" s="359">
        <f t="shared" si="11"/>
        <v>0</v>
      </c>
      <c r="C95" s="344">
        <f t="shared" si="11"/>
        <v>0</v>
      </c>
      <c r="D95" s="345">
        <f t="shared" si="11"/>
        <v>0</v>
      </c>
      <c r="E95" s="530"/>
      <c r="F95" s="360"/>
      <c r="G95" s="144">
        <f t="shared" si="12"/>
        <v>0</v>
      </c>
      <c r="H95" s="483" t="s">
        <v>120</v>
      </c>
    </row>
    <row r="96" spans="1:8" ht="12.75">
      <c r="A96" s="358">
        <f t="shared" si="11"/>
        <v>0</v>
      </c>
      <c r="B96" s="359">
        <f t="shared" si="11"/>
        <v>0</v>
      </c>
      <c r="C96" s="344">
        <f t="shared" si="11"/>
        <v>0</v>
      </c>
      <c r="D96" s="345">
        <f t="shared" si="11"/>
        <v>0</v>
      </c>
      <c r="E96" s="530"/>
      <c r="F96" s="360"/>
      <c r="G96" s="144">
        <f t="shared" si="12"/>
        <v>0</v>
      </c>
      <c r="H96" s="483" t="s">
        <v>120</v>
      </c>
    </row>
    <row r="97" spans="1:8" ht="12.75">
      <c r="A97" s="358">
        <f t="shared" si="11"/>
        <v>0</v>
      </c>
      <c r="B97" s="359">
        <f t="shared" si="11"/>
        <v>0</v>
      </c>
      <c r="C97" s="344">
        <f t="shared" si="11"/>
        <v>0</v>
      </c>
      <c r="D97" s="345">
        <f t="shared" si="11"/>
        <v>0</v>
      </c>
      <c r="E97" s="530"/>
      <c r="F97" s="360"/>
      <c r="G97" s="144">
        <f t="shared" si="12"/>
        <v>0</v>
      </c>
      <c r="H97" s="483" t="s">
        <v>120</v>
      </c>
    </row>
    <row r="98" spans="1:8" ht="12.75">
      <c r="A98" s="358">
        <f t="shared" si="11"/>
        <v>0</v>
      </c>
      <c r="B98" s="359">
        <f t="shared" si="11"/>
        <v>0</v>
      </c>
      <c r="C98" s="344">
        <f t="shared" si="11"/>
        <v>0</v>
      </c>
      <c r="D98" s="345">
        <f t="shared" si="11"/>
        <v>0</v>
      </c>
      <c r="E98" s="530"/>
      <c r="F98" s="360"/>
      <c r="G98" s="144">
        <f t="shared" si="12"/>
        <v>0</v>
      </c>
      <c r="H98" s="483" t="s">
        <v>120</v>
      </c>
    </row>
    <row r="99" spans="1:8" ht="12.75">
      <c r="A99" s="358">
        <f t="shared" si="11"/>
        <v>0</v>
      </c>
      <c r="B99" s="359">
        <f t="shared" si="11"/>
        <v>0</v>
      </c>
      <c r="C99" s="344">
        <f t="shared" si="11"/>
        <v>0</v>
      </c>
      <c r="D99" s="345">
        <f t="shared" si="11"/>
        <v>0</v>
      </c>
      <c r="E99" s="530"/>
      <c r="F99" s="360"/>
      <c r="G99" s="144">
        <f t="shared" si="12"/>
        <v>0</v>
      </c>
      <c r="H99" s="483" t="s">
        <v>120</v>
      </c>
    </row>
    <row r="100" spans="1:8" ht="12.75">
      <c r="A100" s="358">
        <f t="shared" si="11"/>
        <v>0</v>
      </c>
      <c r="B100" s="359">
        <f t="shared" si="11"/>
        <v>0</v>
      </c>
      <c r="C100" s="344">
        <f t="shared" si="11"/>
        <v>0</v>
      </c>
      <c r="D100" s="345">
        <f t="shared" si="11"/>
        <v>0</v>
      </c>
      <c r="E100" s="530"/>
      <c r="F100" s="360"/>
      <c r="G100" s="144">
        <f t="shared" si="12"/>
        <v>0</v>
      </c>
      <c r="H100" s="483" t="s">
        <v>120</v>
      </c>
    </row>
    <row r="101" spans="1:8" ht="12.75">
      <c r="A101" s="358">
        <f t="shared" si="11"/>
        <v>0</v>
      </c>
      <c r="B101" s="359">
        <f t="shared" si="11"/>
        <v>0</v>
      </c>
      <c r="C101" s="344">
        <f t="shared" si="11"/>
        <v>0</v>
      </c>
      <c r="D101" s="345">
        <f t="shared" si="11"/>
        <v>0</v>
      </c>
      <c r="E101" s="530"/>
      <c r="F101" s="360"/>
      <c r="G101" s="144">
        <f t="shared" si="12"/>
        <v>0</v>
      </c>
      <c r="H101" s="483" t="s">
        <v>120</v>
      </c>
    </row>
    <row r="102" spans="1:8" ht="12.75">
      <c r="A102" s="358">
        <f t="shared" si="11"/>
        <v>0</v>
      </c>
      <c r="B102" s="359">
        <f t="shared" si="11"/>
        <v>0</v>
      </c>
      <c r="C102" s="344">
        <f t="shared" si="11"/>
        <v>0</v>
      </c>
      <c r="D102" s="345">
        <f t="shared" si="11"/>
        <v>0</v>
      </c>
      <c r="E102" s="530"/>
      <c r="F102" s="360"/>
      <c r="G102" s="144">
        <f t="shared" si="12"/>
        <v>0</v>
      </c>
      <c r="H102" s="483" t="s">
        <v>120</v>
      </c>
    </row>
    <row r="103" spans="1:8" ht="12.75">
      <c r="A103" s="358">
        <f t="shared" si="11"/>
        <v>0</v>
      </c>
      <c r="B103" s="359">
        <f t="shared" si="11"/>
        <v>0</v>
      </c>
      <c r="C103" s="344">
        <f t="shared" si="11"/>
        <v>0</v>
      </c>
      <c r="D103" s="345">
        <f t="shared" si="11"/>
        <v>0</v>
      </c>
      <c r="E103" s="530"/>
      <c r="F103" s="360"/>
      <c r="G103" s="144">
        <f t="shared" si="12"/>
        <v>0</v>
      </c>
      <c r="H103" s="483" t="s">
        <v>120</v>
      </c>
    </row>
    <row r="104" spans="1:8" ht="12.75">
      <c r="A104" s="358">
        <f t="shared" si="11"/>
        <v>0</v>
      </c>
      <c r="B104" s="359">
        <f t="shared" si="11"/>
        <v>0</v>
      </c>
      <c r="C104" s="344">
        <f t="shared" si="11"/>
        <v>0</v>
      </c>
      <c r="D104" s="345">
        <f t="shared" si="11"/>
        <v>0</v>
      </c>
      <c r="E104" s="530"/>
      <c r="F104" s="360"/>
      <c r="G104" s="144">
        <f t="shared" si="12"/>
        <v>0</v>
      </c>
      <c r="H104" s="483" t="s">
        <v>120</v>
      </c>
    </row>
    <row r="105" spans="1:8" ht="12.75">
      <c r="A105" s="358">
        <f t="shared" si="11"/>
        <v>0</v>
      </c>
      <c r="B105" s="359">
        <f t="shared" si="11"/>
        <v>0</v>
      </c>
      <c r="C105" s="344">
        <f t="shared" si="11"/>
        <v>0</v>
      </c>
      <c r="D105" s="345">
        <f t="shared" si="11"/>
        <v>0</v>
      </c>
      <c r="E105" s="530"/>
      <c r="F105" s="360"/>
      <c r="G105" s="144">
        <f t="shared" si="12"/>
        <v>0</v>
      </c>
      <c r="H105" s="483" t="s">
        <v>120</v>
      </c>
    </row>
    <row r="106" spans="1:8" ht="13.5" thickBot="1">
      <c r="A106" s="361">
        <f t="shared" si="11"/>
        <v>0</v>
      </c>
      <c r="B106" s="362">
        <f t="shared" si="11"/>
        <v>0</v>
      </c>
      <c r="C106" s="349">
        <f t="shared" si="11"/>
        <v>0</v>
      </c>
      <c r="D106" s="350">
        <f t="shared" si="11"/>
        <v>0</v>
      </c>
      <c r="E106" s="531"/>
      <c r="F106" s="363"/>
      <c r="G106" s="161">
        <f>ROUND(D106*E106*F106,0)</f>
        <v>0</v>
      </c>
      <c r="H106" s="483" t="s">
        <v>120</v>
      </c>
    </row>
    <row r="107" spans="1:7" ht="13.5" thickBot="1">
      <c r="A107" s="684" t="s">
        <v>80</v>
      </c>
      <c r="B107" s="685"/>
      <c r="C107" s="685"/>
      <c r="D107" s="685"/>
      <c r="E107" s="685"/>
      <c r="F107" s="685"/>
      <c r="G107" s="337">
        <f>SUM(G108:G137)</f>
        <v>0</v>
      </c>
    </row>
    <row r="108" spans="1:10" ht="12" customHeight="1">
      <c r="A108" s="364"/>
      <c r="B108" s="365"/>
      <c r="C108" s="365"/>
      <c r="D108" s="366"/>
      <c r="E108" s="365"/>
      <c r="F108" s="366"/>
      <c r="G108" s="267">
        <f>ROUND(D108*E108*F108,0)</f>
        <v>0</v>
      </c>
      <c r="H108" s="483" t="s">
        <v>120</v>
      </c>
      <c r="J108" s="201" t="s">
        <v>204</v>
      </c>
    </row>
    <row r="109" spans="1:10" ht="12" customHeight="1">
      <c r="A109" s="367"/>
      <c r="B109" s="329"/>
      <c r="C109" s="328"/>
      <c r="D109" s="368"/>
      <c r="E109" s="328"/>
      <c r="F109" s="368"/>
      <c r="G109" s="284">
        <f>ROUND(D109*E109*F109,0)</f>
        <v>0</v>
      </c>
      <c r="H109" s="483" t="s">
        <v>120</v>
      </c>
      <c r="J109" s="201" t="s">
        <v>90</v>
      </c>
    </row>
    <row r="110" spans="1:10" ht="12" customHeight="1">
      <c r="A110" s="367"/>
      <c r="B110" s="329"/>
      <c r="C110" s="328"/>
      <c r="D110" s="369"/>
      <c r="E110" s="328"/>
      <c r="F110" s="368"/>
      <c r="G110" s="284">
        <f aca="true" t="shared" si="13" ref="G110:G136">ROUND(D110*E110*F110,0)</f>
        <v>0</v>
      </c>
      <c r="H110" s="483" t="s">
        <v>120</v>
      </c>
      <c r="J110" s="201" t="s">
        <v>122</v>
      </c>
    </row>
    <row r="111" spans="1:8" ht="12" customHeight="1">
      <c r="A111" s="367"/>
      <c r="B111" s="329"/>
      <c r="C111" s="328"/>
      <c r="D111" s="369"/>
      <c r="E111" s="328"/>
      <c r="F111" s="368"/>
      <c r="G111" s="284">
        <f t="shared" si="13"/>
        <v>0</v>
      </c>
      <c r="H111" s="483" t="s">
        <v>120</v>
      </c>
    </row>
    <row r="112" spans="1:8" ht="12" customHeight="1">
      <c r="A112" s="367"/>
      <c r="B112" s="329"/>
      <c r="C112" s="328"/>
      <c r="D112" s="369"/>
      <c r="E112" s="328"/>
      <c r="F112" s="368"/>
      <c r="G112" s="284">
        <f t="shared" si="13"/>
        <v>0</v>
      </c>
      <c r="H112" s="483" t="s">
        <v>120</v>
      </c>
    </row>
    <row r="113" spans="1:8" ht="12" customHeight="1">
      <c r="A113" s="367"/>
      <c r="B113" s="329"/>
      <c r="C113" s="328"/>
      <c r="D113" s="369"/>
      <c r="E113" s="328"/>
      <c r="F113" s="368"/>
      <c r="G113" s="284">
        <f t="shared" si="13"/>
        <v>0</v>
      </c>
      <c r="H113" s="483" t="s">
        <v>120</v>
      </c>
    </row>
    <row r="114" spans="1:8" ht="12" customHeight="1">
      <c r="A114" s="367"/>
      <c r="B114" s="329"/>
      <c r="C114" s="328"/>
      <c r="D114" s="369"/>
      <c r="E114" s="328"/>
      <c r="F114" s="368"/>
      <c r="G114" s="284">
        <f t="shared" si="13"/>
        <v>0</v>
      </c>
      <c r="H114" s="483" t="s">
        <v>120</v>
      </c>
    </row>
    <row r="115" spans="1:8" ht="12" customHeight="1">
      <c r="A115" s="367"/>
      <c r="B115" s="329"/>
      <c r="C115" s="328"/>
      <c r="D115" s="369"/>
      <c r="E115" s="328"/>
      <c r="F115" s="368"/>
      <c r="G115" s="284">
        <f t="shared" si="13"/>
        <v>0</v>
      </c>
      <c r="H115" s="483" t="s">
        <v>120</v>
      </c>
    </row>
    <row r="116" spans="1:8" ht="12" customHeight="1">
      <c r="A116" s="367"/>
      <c r="B116" s="329"/>
      <c r="C116" s="328"/>
      <c r="D116" s="369"/>
      <c r="E116" s="328"/>
      <c r="F116" s="368"/>
      <c r="G116" s="284">
        <f t="shared" si="13"/>
        <v>0</v>
      </c>
      <c r="H116" s="483" t="s">
        <v>120</v>
      </c>
    </row>
    <row r="117" spans="1:8" ht="12" customHeight="1">
      <c r="A117" s="367"/>
      <c r="B117" s="329"/>
      <c r="C117" s="328"/>
      <c r="D117" s="369"/>
      <c r="E117" s="328"/>
      <c r="F117" s="368"/>
      <c r="G117" s="284">
        <f t="shared" si="13"/>
        <v>0</v>
      </c>
      <c r="H117" s="483" t="s">
        <v>120</v>
      </c>
    </row>
    <row r="118" spans="1:8" ht="12" customHeight="1">
      <c r="A118" s="367"/>
      <c r="B118" s="329"/>
      <c r="C118" s="328"/>
      <c r="D118" s="369"/>
      <c r="E118" s="328"/>
      <c r="F118" s="368"/>
      <c r="G118" s="284">
        <f t="shared" si="13"/>
        <v>0</v>
      </c>
      <c r="H118" s="483" t="s">
        <v>120</v>
      </c>
    </row>
    <row r="119" spans="1:8" ht="12" customHeight="1">
      <c r="A119" s="367"/>
      <c r="B119" s="329"/>
      <c r="C119" s="328"/>
      <c r="D119" s="369"/>
      <c r="E119" s="328"/>
      <c r="F119" s="368"/>
      <c r="G119" s="284">
        <f t="shared" si="13"/>
        <v>0</v>
      </c>
      <c r="H119" s="483" t="s">
        <v>120</v>
      </c>
    </row>
    <row r="120" spans="1:8" ht="12" customHeight="1">
      <c r="A120" s="367"/>
      <c r="B120" s="329"/>
      <c r="C120" s="328"/>
      <c r="D120" s="369"/>
      <c r="E120" s="328"/>
      <c r="F120" s="368"/>
      <c r="G120" s="284">
        <f t="shared" si="13"/>
        <v>0</v>
      </c>
      <c r="H120" s="483" t="s">
        <v>120</v>
      </c>
    </row>
    <row r="121" spans="1:8" ht="12" customHeight="1">
      <c r="A121" s="367"/>
      <c r="B121" s="329"/>
      <c r="C121" s="328"/>
      <c r="D121" s="369"/>
      <c r="E121" s="328"/>
      <c r="F121" s="368"/>
      <c r="G121" s="284">
        <f t="shared" si="13"/>
        <v>0</v>
      </c>
      <c r="H121" s="483" t="s">
        <v>120</v>
      </c>
    </row>
    <row r="122" spans="1:8" ht="12" customHeight="1">
      <c r="A122" s="367"/>
      <c r="B122" s="329"/>
      <c r="C122" s="328"/>
      <c r="D122" s="369"/>
      <c r="E122" s="328"/>
      <c r="F122" s="368"/>
      <c r="G122" s="284">
        <f t="shared" si="13"/>
        <v>0</v>
      </c>
      <c r="H122" s="483" t="s">
        <v>120</v>
      </c>
    </row>
    <row r="123" spans="1:8" ht="12" customHeight="1">
      <c r="A123" s="367"/>
      <c r="B123" s="329"/>
      <c r="C123" s="328"/>
      <c r="D123" s="369"/>
      <c r="E123" s="328"/>
      <c r="F123" s="368"/>
      <c r="G123" s="284">
        <f t="shared" si="13"/>
        <v>0</v>
      </c>
      <c r="H123" s="483" t="s">
        <v>120</v>
      </c>
    </row>
    <row r="124" spans="1:8" ht="12" customHeight="1">
      <c r="A124" s="367"/>
      <c r="B124" s="329"/>
      <c r="C124" s="328"/>
      <c r="D124" s="369"/>
      <c r="E124" s="328"/>
      <c r="F124" s="368"/>
      <c r="G124" s="284">
        <f t="shared" si="13"/>
        <v>0</v>
      </c>
      <c r="H124" s="483" t="s">
        <v>120</v>
      </c>
    </row>
    <row r="125" spans="1:8" ht="12" customHeight="1">
      <c r="A125" s="367"/>
      <c r="B125" s="329"/>
      <c r="C125" s="328"/>
      <c r="D125" s="369"/>
      <c r="E125" s="328"/>
      <c r="F125" s="368"/>
      <c r="G125" s="284">
        <f t="shared" si="13"/>
        <v>0</v>
      </c>
      <c r="H125" s="483" t="s">
        <v>120</v>
      </c>
    </row>
    <row r="126" spans="1:8" ht="12" customHeight="1">
      <c r="A126" s="367"/>
      <c r="B126" s="329"/>
      <c r="C126" s="328"/>
      <c r="D126" s="369"/>
      <c r="E126" s="328"/>
      <c r="F126" s="368"/>
      <c r="G126" s="284">
        <f t="shared" si="13"/>
        <v>0</v>
      </c>
      <c r="H126" s="483" t="s">
        <v>120</v>
      </c>
    </row>
    <row r="127" spans="1:8" ht="12" customHeight="1">
      <c r="A127" s="367"/>
      <c r="B127" s="329"/>
      <c r="C127" s="328"/>
      <c r="D127" s="369"/>
      <c r="E127" s="328"/>
      <c r="F127" s="368"/>
      <c r="G127" s="284">
        <f t="shared" si="13"/>
        <v>0</v>
      </c>
      <c r="H127" s="483" t="s">
        <v>120</v>
      </c>
    </row>
    <row r="128" spans="1:8" ht="12" customHeight="1">
      <c r="A128" s="367"/>
      <c r="B128" s="329"/>
      <c r="C128" s="328"/>
      <c r="D128" s="369"/>
      <c r="E128" s="328"/>
      <c r="F128" s="368"/>
      <c r="G128" s="284">
        <f t="shared" si="13"/>
        <v>0</v>
      </c>
      <c r="H128" s="483" t="s">
        <v>120</v>
      </c>
    </row>
    <row r="129" spans="1:8" ht="12" customHeight="1">
      <c r="A129" s="367"/>
      <c r="B129" s="329"/>
      <c r="C129" s="328"/>
      <c r="D129" s="369"/>
      <c r="E129" s="328"/>
      <c r="F129" s="368"/>
      <c r="G129" s="284">
        <f t="shared" si="13"/>
        <v>0</v>
      </c>
      <c r="H129" s="483" t="s">
        <v>120</v>
      </c>
    </row>
    <row r="130" spans="1:8" ht="12" customHeight="1">
      <c r="A130" s="367"/>
      <c r="B130" s="329"/>
      <c r="C130" s="328"/>
      <c r="D130" s="369"/>
      <c r="E130" s="328"/>
      <c r="F130" s="368"/>
      <c r="G130" s="284">
        <f t="shared" si="13"/>
        <v>0</v>
      </c>
      <c r="H130" s="483" t="s">
        <v>120</v>
      </c>
    </row>
    <row r="131" spans="1:8" ht="12" customHeight="1">
      <c r="A131" s="367"/>
      <c r="B131" s="329"/>
      <c r="C131" s="328"/>
      <c r="D131" s="369"/>
      <c r="E131" s="328"/>
      <c r="F131" s="368"/>
      <c r="G131" s="284">
        <f t="shared" si="13"/>
        <v>0</v>
      </c>
      <c r="H131" s="483" t="s">
        <v>120</v>
      </c>
    </row>
    <row r="132" spans="1:8" ht="12" customHeight="1">
      <c r="A132" s="367"/>
      <c r="B132" s="329"/>
      <c r="C132" s="328"/>
      <c r="D132" s="369"/>
      <c r="E132" s="328"/>
      <c r="F132" s="368"/>
      <c r="G132" s="284">
        <f t="shared" si="13"/>
        <v>0</v>
      </c>
      <c r="H132" s="483" t="s">
        <v>120</v>
      </c>
    </row>
    <row r="133" spans="1:8" ht="12" customHeight="1">
      <c r="A133" s="367"/>
      <c r="B133" s="329"/>
      <c r="C133" s="328"/>
      <c r="D133" s="369"/>
      <c r="E133" s="328"/>
      <c r="F133" s="368"/>
      <c r="G133" s="284">
        <f t="shared" si="13"/>
        <v>0</v>
      </c>
      <c r="H133" s="483" t="s">
        <v>120</v>
      </c>
    </row>
    <row r="134" spans="1:8" ht="12" customHeight="1">
      <c r="A134" s="367"/>
      <c r="B134" s="329"/>
      <c r="C134" s="328"/>
      <c r="D134" s="369"/>
      <c r="E134" s="328"/>
      <c r="F134" s="368"/>
      <c r="G134" s="284">
        <f t="shared" si="13"/>
        <v>0</v>
      </c>
      <c r="H134" s="483" t="s">
        <v>120</v>
      </c>
    </row>
    <row r="135" spans="1:8" ht="12" customHeight="1">
      <c r="A135" s="367"/>
      <c r="B135" s="329"/>
      <c r="C135" s="328"/>
      <c r="D135" s="369"/>
      <c r="E135" s="328"/>
      <c r="F135" s="368"/>
      <c r="G135" s="284">
        <f t="shared" si="13"/>
        <v>0</v>
      </c>
      <c r="H135" s="483" t="s">
        <v>120</v>
      </c>
    </row>
    <row r="136" spans="1:8" ht="12" customHeight="1">
      <c r="A136" s="367"/>
      <c r="B136" s="329"/>
      <c r="C136" s="328"/>
      <c r="D136" s="369"/>
      <c r="E136" s="328"/>
      <c r="F136" s="368"/>
      <c r="G136" s="284">
        <f t="shared" si="13"/>
        <v>0</v>
      </c>
      <c r="H136" s="483" t="s">
        <v>120</v>
      </c>
    </row>
    <row r="137" spans="1:8" ht="12" customHeight="1" thickBot="1">
      <c r="A137" s="370"/>
      <c r="B137" s="371"/>
      <c r="C137" s="371"/>
      <c r="D137" s="372"/>
      <c r="E137" s="371"/>
      <c r="F137" s="532"/>
      <c r="G137" s="292">
        <f>ROUND(D137*E137*F137,0)</f>
        <v>0</v>
      </c>
      <c r="H137" s="483" t="s">
        <v>120</v>
      </c>
    </row>
    <row r="139" spans="1:7" ht="15" customHeight="1">
      <c r="A139" s="644" t="s">
        <v>140</v>
      </c>
      <c r="B139" s="644"/>
      <c r="C139" s="644"/>
      <c r="D139" s="644"/>
      <c r="E139" s="644"/>
      <c r="F139" s="644"/>
      <c r="G139" s="644"/>
    </row>
    <row r="140" spans="1:7" ht="22.5" customHeight="1">
      <c r="A140" s="644"/>
      <c r="B140" s="644"/>
      <c r="C140" s="644"/>
      <c r="D140" s="644"/>
      <c r="E140" s="644"/>
      <c r="F140" s="644"/>
      <c r="G140" s="644"/>
    </row>
    <row r="141" spans="1:7" ht="46.5" customHeight="1">
      <c r="A141" s="644" t="s">
        <v>152</v>
      </c>
      <c r="B141" s="644"/>
      <c r="C141" s="644"/>
      <c r="D141" s="644"/>
      <c r="E141" s="644"/>
      <c r="F141" s="644"/>
      <c r="G141" s="644"/>
    </row>
    <row r="142" spans="1:7" ht="12.75">
      <c r="A142" s="373"/>
      <c r="B142" s="373"/>
      <c r="C142" s="374"/>
      <c r="D142" s="374"/>
      <c r="E142" s="374"/>
      <c r="F142" s="374"/>
      <c r="G142" s="374"/>
    </row>
    <row r="143" spans="1:7" ht="15" customHeight="1">
      <c r="A143" s="644" t="s">
        <v>66</v>
      </c>
      <c r="B143" s="644"/>
      <c r="C143" s="644"/>
      <c r="D143" s="644"/>
      <c r="E143" s="644"/>
      <c r="F143" s="644"/>
      <c r="G143" s="644"/>
    </row>
    <row r="145" spans="1:4" ht="12.75">
      <c r="A145" s="252"/>
      <c r="B145" s="252" t="s">
        <v>193</v>
      </c>
      <c r="C145" s="252" t="s">
        <v>192</v>
      </c>
      <c r="D145" s="375" t="s">
        <v>84</v>
      </c>
    </row>
    <row r="146" spans="1:4" ht="24.75" customHeight="1">
      <c r="A146" s="252" t="s">
        <v>36</v>
      </c>
      <c r="B146" s="252">
        <v>2100</v>
      </c>
      <c r="C146" s="376" t="s">
        <v>154</v>
      </c>
      <c r="D146" s="377">
        <f>G6</f>
        <v>0</v>
      </c>
    </row>
    <row r="147" spans="1:4" ht="12.75">
      <c r="A147" s="252"/>
      <c r="B147" s="252">
        <v>2512</v>
      </c>
      <c r="C147" s="252" t="s">
        <v>242</v>
      </c>
      <c r="D147" s="377">
        <f>K7</f>
        <v>0</v>
      </c>
    </row>
    <row r="148" spans="1:4" ht="12.75">
      <c r="A148" s="378"/>
      <c r="B148" s="252">
        <v>2512</v>
      </c>
      <c r="C148" s="252" t="s">
        <v>243</v>
      </c>
      <c r="D148" s="377">
        <f>K3</f>
        <v>0</v>
      </c>
    </row>
  </sheetData>
  <sheetProtection password="8E49" sheet="1" formatCells="0" formatColumns="0" formatRows="0"/>
  <mergeCells count="12">
    <mergeCell ref="A1:G1"/>
    <mergeCell ref="A2:G2"/>
    <mergeCell ref="A3:G3"/>
    <mergeCell ref="A8:F8"/>
    <mergeCell ref="A139:G140"/>
    <mergeCell ref="M9:M39"/>
    <mergeCell ref="A143:G143"/>
    <mergeCell ref="B5:F5"/>
    <mergeCell ref="A41:F41"/>
    <mergeCell ref="A74:F74"/>
    <mergeCell ref="A107:F107"/>
    <mergeCell ref="A141:G141"/>
  </mergeCells>
  <dataValidations count="4">
    <dataValidation type="list" allowBlank="1" showInputMessage="1" showErrorMessage="1" sqref="A108:A137">
      <formula1>$J$8:$J$23</formula1>
    </dataValidation>
    <dataValidation type="list" allowBlank="1" showInputMessage="1" showErrorMessage="1" sqref="H75:H106 H9:H40 H108:H137">
      <formula1>$J$3:$J$7</formula1>
    </dataValidation>
    <dataValidation type="list" allowBlank="1" showInputMessage="1" showErrorMessage="1" sqref="B108:B137">
      <formula1>$J$108:$J$110</formula1>
    </dataValidation>
    <dataValidation type="list" allowBlank="1" showInputMessage="1" showErrorMessage="1" sqref="A9:A40">
      <formula1>$J$8:$J$23</formula1>
    </dataValidation>
  </dataValidations>
  <hyperlinks>
    <hyperlink ref="A5" location="'Kopējais budžets'!A1" display="E1"/>
  </hyperlinks>
  <printOptions horizontalCentered="1"/>
  <pageMargins left="0.7874015748031497" right="0.3937007874015748" top="0.5905511811023623" bottom="0.7086614173228347" header="0.31496062992125984" footer="0.1968503937007874"/>
  <pageSetup horizontalDpi="600" verticalDpi="600" orientation="portrait" paperSize="9" scale="80" r:id="rId1"/>
  <headerFooter alignWithMargins="0">
    <oddHeader>&amp;R&amp;D</oddHeader>
    <oddFooter>&amp;R5.8. Komandējumu un uzturēšanās izmaksas
____</oddFooter>
  </headerFooter>
  <rowBreaks count="1" manualBreakCount="1">
    <brk id="60" max="7" man="1"/>
  </rowBreaks>
  <ignoredErrors>
    <ignoredError sqref="G74 G107" formula="1"/>
    <ignoredError sqref="B42:B44" unlockedFormula="1"/>
  </ignoredErrors>
</worksheet>
</file>

<file path=xl/worksheets/sheet9.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1">
      <selection activeCell="G10" sqref="G10"/>
    </sheetView>
  </sheetViews>
  <sheetFormatPr defaultColWidth="9.140625" defaultRowHeight="12.75"/>
  <cols>
    <col min="1" max="1" width="8.140625" style="201" customWidth="1"/>
    <col min="2" max="2" width="40.57421875" style="201" customWidth="1"/>
    <col min="3" max="3" width="7.28125" style="201" customWidth="1"/>
    <col min="4" max="4" width="8.8515625" style="201" customWidth="1"/>
    <col min="5" max="5" width="10.28125" style="201" customWidth="1"/>
    <col min="6" max="6" width="10.57421875" style="201" customWidth="1"/>
    <col min="7" max="7" width="8.00390625" style="483" customWidth="1"/>
    <col min="8" max="8" width="6.7109375" style="379" customWidth="1"/>
    <col min="9" max="9" width="11.140625" style="201" hidden="1" customWidth="1"/>
    <col min="10" max="10" width="11.00390625" style="201" hidden="1" customWidth="1"/>
    <col min="11" max="11" width="5.7109375" style="201" hidden="1" customWidth="1"/>
    <col min="12" max="12" width="42.421875" style="201" customWidth="1"/>
    <col min="13" max="13" width="9.140625" style="201" customWidth="1"/>
    <col min="14" max="16384" width="9.140625" style="201" customWidth="1"/>
  </cols>
  <sheetData>
    <row r="1" spans="1:6" ht="12.75">
      <c r="A1" s="586" t="str">
        <f>'Kopējais budžets'!A1:D1</f>
        <v>Izvēlēties fondu</v>
      </c>
      <c r="B1" s="587"/>
      <c r="C1" s="587"/>
      <c r="D1" s="587"/>
      <c r="E1" s="587"/>
      <c r="F1" s="588"/>
    </row>
    <row r="2" spans="1:13" ht="21" customHeight="1">
      <c r="A2" s="589" t="str">
        <f>'Kopējais budžets'!A2:D2</f>
        <v>Projekta nosaukums</v>
      </c>
      <c r="B2" s="590"/>
      <c r="C2" s="590"/>
      <c r="D2" s="590"/>
      <c r="E2" s="590"/>
      <c r="F2" s="591"/>
      <c r="K2" s="314"/>
      <c r="L2" s="314"/>
      <c r="M2" s="315"/>
    </row>
    <row r="3" spans="1:13" ht="12.75">
      <c r="A3" s="592" t="str">
        <f>'Kopējais budžets'!A3:D3</f>
        <v>Projekta iesniedzēja nosaukums</v>
      </c>
      <c r="B3" s="593"/>
      <c r="C3" s="593"/>
      <c r="D3" s="593"/>
      <c r="E3" s="593"/>
      <c r="F3" s="594"/>
      <c r="K3" s="314"/>
      <c r="L3" s="314"/>
      <c r="M3" s="315"/>
    </row>
    <row r="4" ht="13.5" thickBot="1">
      <c r="M4" s="315"/>
    </row>
    <row r="5" spans="1:13" ht="13.5" thickBot="1">
      <c r="A5" s="380" t="s">
        <v>37</v>
      </c>
      <c r="B5" s="688" t="s">
        <v>160</v>
      </c>
      <c r="C5" s="688"/>
      <c r="D5" s="688"/>
      <c r="E5" s="688"/>
      <c r="F5" s="318" t="s">
        <v>234</v>
      </c>
      <c r="G5" s="545"/>
      <c r="H5" s="381"/>
      <c r="I5" s="201" t="s">
        <v>147</v>
      </c>
      <c r="J5" s="315">
        <v>0.21</v>
      </c>
      <c r="K5" s="315">
        <v>1.21</v>
      </c>
      <c r="M5" s="315"/>
    </row>
    <row r="6" spans="1:11" ht="13.5" thickBot="1">
      <c r="A6" s="382"/>
      <c r="B6" s="689"/>
      <c r="C6" s="689"/>
      <c r="D6" s="689"/>
      <c r="E6" s="689"/>
      <c r="F6" s="221">
        <f>F9+F25</f>
        <v>0</v>
      </c>
      <c r="I6" s="201" t="s">
        <v>224</v>
      </c>
      <c r="J6" s="201">
        <f>K6*J5/K5</f>
        <v>0</v>
      </c>
      <c r="K6" s="201">
        <f>SUMIF(G10:G24,I6,F10:F24)+SUMIF(G26:G40,I6,F26:F40)</f>
        <v>0</v>
      </c>
    </row>
    <row r="7" spans="6:11" ht="13.5" thickBot="1">
      <c r="F7" s="170"/>
      <c r="G7" s="545"/>
      <c r="H7" s="381"/>
      <c r="I7" s="201" t="s">
        <v>179</v>
      </c>
      <c r="J7" s="201">
        <f>K7*J8/K8</f>
        <v>0</v>
      </c>
      <c r="K7" s="201">
        <f>SUMIF(G10:G24,I7,F10:F24)+SUMIF(G26:G40,I7,F26:F40)</f>
        <v>0</v>
      </c>
    </row>
    <row r="8" spans="1:12" ht="30.75" customHeight="1" thickBot="1">
      <c r="A8" s="482" t="s">
        <v>83</v>
      </c>
      <c r="B8" s="187" t="s">
        <v>53</v>
      </c>
      <c r="C8" s="187" t="s">
        <v>29</v>
      </c>
      <c r="D8" s="187" t="s">
        <v>55</v>
      </c>
      <c r="E8" s="187" t="s">
        <v>30</v>
      </c>
      <c r="F8" s="307" t="s">
        <v>31</v>
      </c>
      <c r="H8" s="268"/>
      <c r="I8" s="201" t="s">
        <v>108</v>
      </c>
      <c r="J8" s="315">
        <v>0.12</v>
      </c>
      <c r="K8" s="315">
        <v>1.12</v>
      </c>
      <c r="L8" s="634" t="s">
        <v>211</v>
      </c>
    </row>
    <row r="9" spans="1:12" ht="14.25" customHeight="1" thickBot="1">
      <c r="A9" s="690" t="s">
        <v>54</v>
      </c>
      <c r="B9" s="691"/>
      <c r="C9" s="691"/>
      <c r="D9" s="691"/>
      <c r="E9" s="691"/>
      <c r="F9" s="383">
        <f>SUM(F10:F24)</f>
        <v>0</v>
      </c>
      <c r="H9" s="268"/>
      <c r="L9" s="635"/>
    </row>
    <row r="10" spans="1:12" ht="12.75">
      <c r="A10" s="384"/>
      <c r="B10" s="308"/>
      <c r="C10" s="264"/>
      <c r="D10" s="264"/>
      <c r="E10" s="264"/>
      <c r="F10" s="267">
        <f>ROUND(C10*E10,0)</f>
        <v>0</v>
      </c>
      <c r="G10" s="483" t="s">
        <v>147</v>
      </c>
      <c r="I10" s="201">
        <v>1</v>
      </c>
      <c r="J10" s="479">
        <f>SUMIF($A$10:$A$24,I10,$F$10:$F$24)+SUMIF($A$26:$A$40,I10,$F$26:$F$40)</f>
        <v>0</v>
      </c>
      <c r="L10" s="635"/>
    </row>
    <row r="11" spans="1:12" ht="12.75">
      <c r="A11" s="385"/>
      <c r="B11" s="270"/>
      <c r="C11" s="271"/>
      <c r="D11" s="271"/>
      <c r="E11" s="271"/>
      <c r="F11" s="284">
        <f>ROUND(C11*E11,0)</f>
        <v>0</v>
      </c>
      <c r="G11" s="483" t="s">
        <v>147</v>
      </c>
      <c r="I11" s="201">
        <v>2</v>
      </c>
      <c r="J11" s="479">
        <f aca="true" t="shared" si="0" ref="J11:J17">SUMIF($A$10:$A$24,I11,$F$10:$F$24)+SUMIF($A$26:$A$40,I11,$F$26:$F$40)</f>
        <v>0</v>
      </c>
      <c r="L11" s="635"/>
    </row>
    <row r="12" spans="1:12" ht="12.75">
      <c r="A12" s="385"/>
      <c r="B12" s="270"/>
      <c r="C12" s="271"/>
      <c r="D12" s="271"/>
      <c r="E12" s="271"/>
      <c r="F12" s="284">
        <f aca="true" t="shared" si="1" ref="F12:F23">ROUND(C12*E12,0)</f>
        <v>0</v>
      </c>
      <c r="G12" s="483" t="s">
        <v>147</v>
      </c>
      <c r="I12" s="201">
        <v>3</v>
      </c>
      <c r="J12" s="479">
        <f t="shared" si="0"/>
        <v>0</v>
      </c>
      <c r="L12" s="635"/>
    </row>
    <row r="13" spans="1:12" ht="12.75">
      <c r="A13" s="385"/>
      <c r="B13" s="270"/>
      <c r="C13" s="271"/>
      <c r="D13" s="271"/>
      <c r="E13" s="271"/>
      <c r="F13" s="284">
        <f t="shared" si="1"/>
        <v>0</v>
      </c>
      <c r="G13" s="483" t="s">
        <v>147</v>
      </c>
      <c r="I13" s="201">
        <v>4</v>
      </c>
      <c r="J13" s="479">
        <f t="shared" si="0"/>
        <v>0</v>
      </c>
      <c r="L13" s="635"/>
    </row>
    <row r="14" spans="1:12" ht="12.75">
      <c r="A14" s="385"/>
      <c r="B14" s="270"/>
      <c r="C14" s="271"/>
      <c r="D14" s="271"/>
      <c r="E14" s="271"/>
      <c r="F14" s="284">
        <f t="shared" si="1"/>
        <v>0</v>
      </c>
      <c r="G14" s="483" t="s">
        <v>147</v>
      </c>
      <c r="I14" s="201">
        <v>5</v>
      </c>
      <c r="J14" s="479">
        <f t="shared" si="0"/>
        <v>0</v>
      </c>
      <c r="L14" s="635"/>
    </row>
    <row r="15" spans="1:12" ht="12.75">
      <c r="A15" s="385"/>
      <c r="B15" s="270"/>
      <c r="C15" s="271"/>
      <c r="D15" s="271"/>
      <c r="E15" s="271"/>
      <c r="F15" s="284">
        <f t="shared" si="1"/>
        <v>0</v>
      </c>
      <c r="G15" s="483" t="s">
        <v>147</v>
      </c>
      <c r="I15" s="201">
        <v>6</v>
      </c>
      <c r="J15" s="479">
        <f t="shared" si="0"/>
        <v>0</v>
      </c>
      <c r="L15" s="635"/>
    </row>
    <row r="16" spans="1:12" ht="12.75">
      <c r="A16" s="385"/>
      <c r="B16" s="270"/>
      <c r="C16" s="271"/>
      <c r="D16" s="271"/>
      <c r="E16" s="271"/>
      <c r="F16" s="284">
        <f t="shared" si="1"/>
        <v>0</v>
      </c>
      <c r="G16" s="483" t="s">
        <v>147</v>
      </c>
      <c r="I16" s="201">
        <v>7</v>
      </c>
      <c r="J16" s="479">
        <f t="shared" si="0"/>
        <v>0</v>
      </c>
      <c r="L16" s="635"/>
    </row>
    <row r="17" spans="1:12" ht="12.75">
      <c r="A17" s="385"/>
      <c r="B17" s="270"/>
      <c r="C17" s="271"/>
      <c r="D17" s="271"/>
      <c r="E17" s="271"/>
      <c r="F17" s="284">
        <f t="shared" si="1"/>
        <v>0</v>
      </c>
      <c r="G17" s="483" t="s">
        <v>147</v>
      </c>
      <c r="I17" s="201">
        <v>8</v>
      </c>
      <c r="J17" s="479">
        <f t="shared" si="0"/>
        <v>0</v>
      </c>
      <c r="L17" s="635"/>
    </row>
    <row r="18" spans="1:12" ht="12.75">
      <c r="A18" s="385"/>
      <c r="B18" s="270"/>
      <c r="C18" s="271"/>
      <c r="D18" s="271"/>
      <c r="E18" s="271"/>
      <c r="F18" s="284">
        <f t="shared" si="1"/>
        <v>0</v>
      </c>
      <c r="G18" s="483" t="s">
        <v>147</v>
      </c>
      <c r="I18" s="201">
        <v>9</v>
      </c>
      <c r="J18" s="479">
        <f aca="true" t="shared" si="2" ref="J18:J24">SUMIF($A$10:$A$24,I18,$F$10:$F$24)+SUMIF($A$26:$A$40,I18,$F$26:$F$40)</f>
        <v>0</v>
      </c>
      <c r="L18" s="635"/>
    </row>
    <row r="19" spans="1:12" ht="12.75">
      <c r="A19" s="385"/>
      <c r="B19" s="270"/>
      <c r="C19" s="271"/>
      <c r="D19" s="271"/>
      <c r="E19" s="271"/>
      <c r="F19" s="284">
        <f t="shared" si="1"/>
        <v>0</v>
      </c>
      <c r="G19" s="483" t="s">
        <v>147</v>
      </c>
      <c r="I19" s="201">
        <v>10</v>
      </c>
      <c r="J19" s="479">
        <f t="shared" si="2"/>
        <v>0</v>
      </c>
      <c r="L19" s="635"/>
    </row>
    <row r="20" spans="1:12" ht="12.75">
      <c r="A20" s="385"/>
      <c r="B20" s="270"/>
      <c r="C20" s="271"/>
      <c r="D20" s="271"/>
      <c r="E20" s="271"/>
      <c r="F20" s="284">
        <f t="shared" si="1"/>
        <v>0</v>
      </c>
      <c r="G20" s="483" t="s">
        <v>147</v>
      </c>
      <c r="I20" s="201">
        <v>11</v>
      </c>
      <c r="J20" s="201">
        <f t="shared" si="2"/>
        <v>0</v>
      </c>
      <c r="L20" s="635"/>
    </row>
    <row r="21" spans="1:12" ht="12.75">
      <c r="A21" s="385"/>
      <c r="B21" s="270"/>
      <c r="C21" s="271"/>
      <c r="D21" s="271"/>
      <c r="E21" s="271"/>
      <c r="F21" s="284">
        <f t="shared" si="1"/>
        <v>0</v>
      </c>
      <c r="G21" s="483" t="s">
        <v>147</v>
      </c>
      <c r="I21" s="479">
        <v>12</v>
      </c>
      <c r="J21" s="201">
        <f t="shared" si="2"/>
        <v>0</v>
      </c>
      <c r="L21" s="635"/>
    </row>
    <row r="22" spans="1:12" ht="12.75">
      <c r="A22" s="385"/>
      <c r="B22" s="270"/>
      <c r="C22" s="271"/>
      <c r="D22" s="271"/>
      <c r="E22" s="271"/>
      <c r="F22" s="284">
        <f t="shared" si="1"/>
        <v>0</v>
      </c>
      <c r="G22" s="483" t="s">
        <v>147</v>
      </c>
      <c r="I22" s="201">
        <v>13</v>
      </c>
      <c r="J22" s="201">
        <f t="shared" si="2"/>
        <v>0</v>
      </c>
      <c r="L22" s="635"/>
    </row>
    <row r="23" spans="1:12" ht="12.75">
      <c r="A23" s="385"/>
      <c r="B23" s="270"/>
      <c r="C23" s="271"/>
      <c r="D23" s="271"/>
      <c r="E23" s="271"/>
      <c r="F23" s="284">
        <f t="shared" si="1"/>
        <v>0</v>
      </c>
      <c r="G23" s="483" t="s">
        <v>147</v>
      </c>
      <c r="I23" s="201">
        <v>14</v>
      </c>
      <c r="J23" s="201">
        <f t="shared" si="2"/>
        <v>0</v>
      </c>
      <c r="L23" s="635"/>
    </row>
    <row r="24" spans="1:12" ht="13.5" thickBot="1">
      <c r="A24" s="386"/>
      <c r="B24" s="275"/>
      <c r="C24" s="276"/>
      <c r="D24" s="276"/>
      <c r="E24" s="276"/>
      <c r="F24" s="292">
        <f>ROUND(C24*E24,0)</f>
        <v>0</v>
      </c>
      <c r="G24" s="483" t="s">
        <v>147</v>
      </c>
      <c r="I24" s="201">
        <v>15</v>
      </c>
      <c r="J24" s="201">
        <f t="shared" si="2"/>
        <v>0</v>
      </c>
      <c r="L24" s="635"/>
    </row>
    <row r="25" spans="1:12" ht="13.5" thickBot="1">
      <c r="A25" s="692" t="s">
        <v>135</v>
      </c>
      <c r="B25" s="693"/>
      <c r="C25" s="693"/>
      <c r="D25" s="693"/>
      <c r="E25" s="693"/>
      <c r="F25" s="337">
        <f>SUM(F26:F40)</f>
        <v>0</v>
      </c>
      <c r="H25" s="268"/>
      <c r="L25" s="635"/>
    </row>
    <row r="26" spans="1:10" ht="12.75">
      <c r="A26" s="384"/>
      <c r="B26" s="308"/>
      <c r="C26" s="264"/>
      <c r="D26" s="264"/>
      <c r="E26" s="264"/>
      <c r="F26" s="267">
        <f>ROUND(C26*E26,0)</f>
        <v>0</v>
      </c>
      <c r="G26" s="483" t="s">
        <v>147</v>
      </c>
      <c r="I26" s="479">
        <f>SUM(J10:J24)</f>
        <v>0</v>
      </c>
      <c r="J26" s="201" t="s">
        <v>121</v>
      </c>
    </row>
    <row r="27" spans="1:7" ht="12.75">
      <c r="A27" s="387"/>
      <c r="B27" s="270"/>
      <c r="C27" s="271"/>
      <c r="D27" s="271"/>
      <c r="E27" s="271"/>
      <c r="F27" s="284">
        <f>ROUND(C27*E27,0)</f>
        <v>0</v>
      </c>
      <c r="G27" s="483" t="s">
        <v>147</v>
      </c>
    </row>
    <row r="28" spans="1:7" ht="12.75">
      <c r="A28" s="387"/>
      <c r="B28" s="270"/>
      <c r="C28" s="271"/>
      <c r="D28" s="271"/>
      <c r="E28" s="271"/>
      <c r="F28" s="284">
        <f aca="true" t="shared" si="3" ref="F28:F39">ROUND(C28*E28,0)</f>
        <v>0</v>
      </c>
      <c r="G28" s="483" t="s">
        <v>147</v>
      </c>
    </row>
    <row r="29" spans="1:7" ht="12.75">
      <c r="A29" s="387"/>
      <c r="B29" s="270"/>
      <c r="C29" s="271"/>
      <c r="D29" s="271"/>
      <c r="E29" s="271"/>
      <c r="F29" s="284">
        <f t="shared" si="3"/>
        <v>0</v>
      </c>
      <c r="G29" s="483" t="s">
        <v>147</v>
      </c>
    </row>
    <row r="30" spans="1:7" ht="12.75">
      <c r="A30" s="387"/>
      <c r="B30" s="270"/>
      <c r="C30" s="271"/>
      <c r="D30" s="271"/>
      <c r="E30" s="271"/>
      <c r="F30" s="284">
        <f t="shared" si="3"/>
        <v>0</v>
      </c>
      <c r="G30" s="483" t="s">
        <v>147</v>
      </c>
    </row>
    <row r="31" spans="1:7" ht="12.75">
      <c r="A31" s="387"/>
      <c r="B31" s="270"/>
      <c r="C31" s="271"/>
      <c r="D31" s="271"/>
      <c r="E31" s="271"/>
      <c r="F31" s="284">
        <f t="shared" si="3"/>
        <v>0</v>
      </c>
      <c r="G31" s="483" t="s">
        <v>147</v>
      </c>
    </row>
    <row r="32" spans="1:7" ht="12.75">
      <c r="A32" s="387"/>
      <c r="B32" s="270"/>
      <c r="C32" s="271"/>
      <c r="D32" s="271"/>
      <c r="E32" s="271"/>
      <c r="F32" s="284">
        <f t="shared" si="3"/>
        <v>0</v>
      </c>
      <c r="G32" s="483" t="s">
        <v>147</v>
      </c>
    </row>
    <row r="33" spans="1:7" ht="12.75">
      <c r="A33" s="387"/>
      <c r="B33" s="270"/>
      <c r="C33" s="271"/>
      <c r="D33" s="271"/>
      <c r="E33" s="271"/>
      <c r="F33" s="284">
        <f t="shared" si="3"/>
        <v>0</v>
      </c>
      <c r="G33" s="483" t="s">
        <v>147</v>
      </c>
    </row>
    <row r="34" spans="1:7" ht="12.75">
      <c r="A34" s="387"/>
      <c r="B34" s="270"/>
      <c r="C34" s="271"/>
      <c r="D34" s="271"/>
      <c r="E34" s="271"/>
      <c r="F34" s="284">
        <f t="shared" si="3"/>
        <v>0</v>
      </c>
      <c r="G34" s="483" t="s">
        <v>147</v>
      </c>
    </row>
    <row r="35" spans="1:7" ht="12.75">
      <c r="A35" s="387"/>
      <c r="B35" s="270"/>
      <c r="C35" s="271"/>
      <c r="D35" s="271"/>
      <c r="E35" s="271"/>
      <c r="F35" s="284">
        <f t="shared" si="3"/>
        <v>0</v>
      </c>
      <c r="G35" s="483" t="s">
        <v>147</v>
      </c>
    </row>
    <row r="36" spans="1:7" ht="12.75">
      <c r="A36" s="387"/>
      <c r="B36" s="270"/>
      <c r="C36" s="271"/>
      <c r="D36" s="271"/>
      <c r="E36" s="271"/>
      <c r="F36" s="284">
        <f t="shared" si="3"/>
        <v>0</v>
      </c>
      <c r="G36" s="483" t="s">
        <v>147</v>
      </c>
    </row>
    <row r="37" spans="1:7" ht="12.75">
      <c r="A37" s="387"/>
      <c r="B37" s="270"/>
      <c r="C37" s="271"/>
      <c r="D37" s="271"/>
      <c r="E37" s="271"/>
      <c r="F37" s="284">
        <f t="shared" si="3"/>
        <v>0</v>
      </c>
      <c r="G37" s="483" t="s">
        <v>147</v>
      </c>
    </row>
    <row r="38" spans="1:7" ht="12.75">
      <c r="A38" s="387"/>
      <c r="B38" s="270"/>
      <c r="C38" s="271"/>
      <c r="D38" s="271"/>
      <c r="E38" s="271"/>
      <c r="F38" s="284">
        <f t="shared" si="3"/>
        <v>0</v>
      </c>
      <c r="G38" s="483" t="s">
        <v>147</v>
      </c>
    </row>
    <row r="39" spans="1:7" ht="12.75">
      <c r="A39" s="387"/>
      <c r="B39" s="270"/>
      <c r="C39" s="271"/>
      <c r="D39" s="271"/>
      <c r="E39" s="271"/>
      <c r="F39" s="284">
        <f t="shared" si="3"/>
        <v>0</v>
      </c>
      <c r="G39" s="483" t="s">
        <v>147</v>
      </c>
    </row>
    <row r="40" spans="1:7" ht="13.5" thickBot="1">
      <c r="A40" s="388"/>
      <c r="B40" s="275"/>
      <c r="C40" s="276"/>
      <c r="D40" s="276"/>
      <c r="E40" s="276"/>
      <c r="F40" s="292">
        <f>ROUND(C40*E40,0)</f>
        <v>0</v>
      </c>
      <c r="G40" s="483" t="s">
        <v>147</v>
      </c>
    </row>
    <row r="42" spans="1:6" ht="15" customHeight="1">
      <c r="A42" s="694" t="s">
        <v>181</v>
      </c>
      <c r="B42" s="694"/>
      <c r="C42" s="694"/>
      <c r="D42" s="694"/>
      <c r="E42" s="694"/>
      <c r="F42" s="694"/>
    </row>
    <row r="43" spans="1:6" ht="11.25" customHeight="1">
      <c r="A43" s="694"/>
      <c r="B43" s="694"/>
      <c r="C43" s="694"/>
      <c r="D43" s="694"/>
      <c r="E43" s="694"/>
      <c r="F43" s="694"/>
    </row>
    <row r="44" spans="1:6" ht="15" customHeight="1">
      <c r="A44" s="694" t="s">
        <v>141</v>
      </c>
      <c r="B44" s="694"/>
      <c r="C44" s="694"/>
      <c r="D44" s="694"/>
      <c r="E44" s="694"/>
      <c r="F44" s="694"/>
    </row>
    <row r="45" spans="1:6" ht="15" customHeight="1">
      <c r="A45" s="694"/>
      <c r="B45" s="694"/>
      <c r="C45" s="694"/>
      <c r="D45" s="694"/>
      <c r="E45" s="694"/>
      <c r="F45" s="694"/>
    </row>
    <row r="46" spans="1:6" ht="42.75" customHeight="1">
      <c r="A46" s="694" t="s">
        <v>157</v>
      </c>
      <c r="B46" s="694"/>
      <c r="C46" s="694"/>
      <c r="D46" s="694"/>
      <c r="E46" s="694"/>
      <c r="F46" s="694"/>
    </row>
    <row r="48" spans="1:6" ht="31.5" customHeight="1">
      <c r="A48" s="695" t="s">
        <v>149</v>
      </c>
      <c r="B48" s="695"/>
      <c r="C48" s="695"/>
      <c r="D48" s="695"/>
      <c r="E48" s="695"/>
      <c r="F48" s="695"/>
    </row>
    <row r="49" spans="1:6" ht="15" customHeight="1">
      <c r="A49" s="694" t="s">
        <v>136</v>
      </c>
      <c r="B49" s="694"/>
      <c r="C49" s="694"/>
      <c r="D49" s="694"/>
      <c r="E49" s="694"/>
      <c r="F49" s="694"/>
    </row>
    <row r="50" spans="1:6" ht="4.5" customHeight="1">
      <c r="A50" s="694"/>
      <c r="B50" s="694"/>
      <c r="C50" s="694"/>
      <c r="D50" s="694"/>
      <c r="E50" s="694"/>
      <c r="F50" s="694"/>
    </row>
    <row r="52" spans="1:5" ht="12.75">
      <c r="A52" s="252"/>
      <c r="B52" s="252" t="s">
        <v>105</v>
      </c>
      <c r="C52" s="687" t="s">
        <v>106</v>
      </c>
      <c r="D52" s="687"/>
      <c r="E52" s="252" t="s">
        <v>84</v>
      </c>
    </row>
    <row r="53" spans="1:5" ht="15.75" customHeight="1">
      <c r="A53" s="252" t="s">
        <v>37</v>
      </c>
      <c r="B53" s="252">
        <v>2000</v>
      </c>
      <c r="C53" s="687" t="s">
        <v>240</v>
      </c>
      <c r="D53" s="687"/>
      <c r="E53" s="389">
        <f>F6</f>
        <v>0</v>
      </c>
    </row>
    <row r="54" spans="1:5" ht="15" customHeight="1">
      <c r="A54" s="252"/>
      <c r="B54" s="252">
        <v>2512</v>
      </c>
      <c r="C54" s="687" t="s">
        <v>238</v>
      </c>
      <c r="D54" s="687"/>
      <c r="E54" s="389">
        <f>J6</f>
        <v>0</v>
      </c>
    </row>
    <row r="55" spans="1:5" ht="13.5" customHeight="1">
      <c r="A55" s="378"/>
      <c r="B55" s="252">
        <v>2512</v>
      </c>
      <c r="C55" s="687" t="s">
        <v>241</v>
      </c>
      <c r="D55" s="687"/>
      <c r="E55" s="390">
        <f>J7</f>
        <v>0</v>
      </c>
    </row>
  </sheetData>
  <sheetProtection password="8E49" sheet="1" formatCells="0" formatColumns="0" formatRows="0"/>
  <mergeCells count="17">
    <mergeCell ref="C55:D55"/>
    <mergeCell ref="C52:D52"/>
    <mergeCell ref="A49:F50"/>
    <mergeCell ref="A46:F46"/>
    <mergeCell ref="A42:F43"/>
    <mergeCell ref="A44:F45"/>
    <mergeCell ref="A48:F48"/>
    <mergeCell ref="L8:L25"/>
    <mergeCell ref="C54:D54"/>
    <mergeCell ref="C53:D53"/>
    <mergeCell ref="A1:F1"/>
    <mergeCell ref="A2:F2"/>
    <mergeCell ref="A3:F3"/>
    <mergeCell ref="B5:E5"/>
    <mergeCell ref="B6:E6"/>
    <mergeCell ref="A9:E9"/>
    <mergeCell ref="A25:E25"/>
  </mergeCells>
  <dataValidations count="3">
    <dataValidation type="list" allowBlank="1" showInputMessage="1" showErrorMessage="1" sqref="H25 H9">
      <formula1>$I$5:$I$7</formula1>
    </dataValidation>
    <dataValidation type="list" allowBlank="1" showInputMessage="1" showErrorMessage="1" sqref="G10:G24 G26:G40">
      <formula1>$I$5:$I$8</formula1>
    </dataValidation>
    <dataValidation type="list" allowBlank="1" showInputMessage="1" showErrorMessage="1" sqref="A10:A24 A26:A40">
      <formula1>$I$9:$I$24</formula1>
    </dataValidation>
  </dataValidations>
  <hyperlinks>
    <hyperlink ref="A5" location="'Kopējais budžets'!A1" display="E2"/>
  </hyperlinks>
  <printOptions horizontalCentered="1"/>
  <pageMargins left="0.7874015748031497" right="0.3937007874015748" top="0.7874015748031497" bottom="0.5905511811023623" header="0.5118110236220472" footer="0.31496062992125984"/>
  <pageSetup horizontalDpi="600" verticalDpi="600" orientation="portrait" paperSize="9" scale="95" r:id="rId1"/>
  <headerFooter alignWithMargins="0">
    <oddHeader>&amp;R&amp;D</oddHeader>
    <oddFooter>&amp;R5.9. Palīgmateriālu izmkasas
____</oddFooter>
  </headerFooter>
  <ignoredErrors>
    <ignoredError sqref="F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dvzoe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dvzoe</dc:creator>
  <cp:keywords/>
  <dc:description/>
  <cp:lastModifiedBy>Mārtiņš Jankovskis</cp:lastModifiedBy>
  <cp:lastPrinted>2013-07-21T14:38:17Z</cp:lastPrinted>
  <dcterms:created xsi:type="dcterms:W3CDTF">2008-09-15T12:14:53Z</dcterms:created>
  <dcterms:modified xsi:type="dcterms:W3CDTF">2013-10-07T05:59:36Z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